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60" tabRatio="752" activeTab="1"/>
  </bookViews>
  <sheets>
    <sheet name="新規マスタ登録【記入例】" sheetId="1" r:id="rId1"/>
    <sheet name="様式" sheetId="2" r:id="rId2"/>
  </sheets>
  <definedNames>
    <definedName name="_xlnm.Print_Area" localSheetId="0">'新規マスタ登録【記入例】'!$A$19:$CH$41</definedName>
    <definedName name="_xlnm.Print_Area" localSheetId="1">'様式'!$A$1:$CG$23</definedName>
  </definedNames>
  <calcPr fullCalcOnLoad="1"/>
</workbook>
</file>

<file path=xl/comments2.xml><?xml version="1.0" encoding="utf-8"?>
<comments xmlns="http://schemas.openxmlformats.org/spreadsheetml/2006/main">
  <authors>
    <author>I9706165</author>
  </authors>
  <commentList>
    <comment ref="BV9" authorId="0">
      <text>
        <r>
          <rPr>
            <b/>
            <sz val="9"/>
            <rFont val="ＭＳ Ｐゴシック"/>
            <family val="3"/>
          </rPr>
          <t>新規・変更どちらなのか明確にして下さい。: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<sst xmlns="http://schemas.openxmlformats.org/spreadsheetml/2006/main" count="101" uniqueCount="74">
  <si>
    <t>支払金口座振替依頼書兼債権者マスタ登録票</t>
  </si>
  <si>
    <t>〒</t>
  </si>
  <si>
    <t>住所</t>
  </si>
  <si>
    <t>内訳</t>
  </si>
  <si>
    <t>氏名</t>
  </si>
  <si>
    <t>印</t>
  </si>
  <si>
    <t>石狩市から私（当社）宛に支払金が生じたときは、下記の預金口座に口座振替をしてください。この振替がなされたときは、その請求金額にかかる債権が弁済されたものとします。</t>
  </si>
  <si>
    <t>◆ 債権者マスタ登録票</t>
  </si>
  <si>
    <t>市町村名：石狩市</t>
  </si>
  <si>
    <t>ﾍﾟｰｼﾞ:</t>
  </si>
  <si>
    <t>支払案内書送付区分</t>
  </si>
  <si>
    <t>郵便番号</t>
  </si>
  <si>
    <t>－</t>
  </si>
  <si>
    <t>番      地</t>
  </si>
  <si>
    <t>方      書</t>
  </si>
  <si>
    <t>金融機関名</t>
  </si>
  <si>
    <t>店 舗 名</t>
  </si>
  <si>
    <t>普通</t>
  </si>
  <si>
    <t>・</t>
  </si>
  <si>
    <t>当座</t>
  </si>
  <si>
    <t>口 座 番 号</t>
  </si>
  <si>
    <t>名義人カナ</t>
  </si>
  <si>
    <t>債権者コード（市役所で記入しますから書かないでください）</t>
  </si>
  <si>
    <t>担当扱い</t>
  </si>
  <si>
    <r>
      <t>債権者名称　　　</t>
    </r>
    <r>
      <rPr>
        <b/>
        <sz val="10"/>
        <rFont val="ＭＳ Ｐ明朝"/>
        <family val="1"/>
      </rPr>
      <t>（漢字で記入して下さい）</t>
    </r>
  </si>
  <si>
    <r>
      <t>住      所　　　　　</t>
    </r>
    <r>
      <rPr>
        <b/>
        <sz val="8"/>
        <rFont val="ＭＳ Ｐ明朝"/>
        <family val="1"/>
      </rPr>
      <t>（漢字で記入して下さい）</t>
    </r>
  </si>
  <si>
    <r>
      <t>預 金 種 別　　　　　　　　　</t>
    </r>
    <r>
      <rPr>
        <b/>
        <sz val="8"/>
        <rFont val="ＭＳ Ｐ明朝"/>
        <family val="1"/>
      </rPr>
      <t>（どちらかを○でかこんでくさい）</t>
    </r>
  </si>
  <si>
    <r>
      <t>検索用カナ</t>
    </r>
    <r>
      <rPr>
        <b/>
        <sz val="18"/>
        <rFont val="ＭＳ Ｐ明朝"/>
        <family val="1"/>
      </rPr>
      <t>　　　　</t>
    </r>
    <r>
      <rPr>
        <b/>
        <sz val="7"/>
        <rFont val="ＭＳ Ｐ明朝"/>
        <family val="1"/>
      </rPr>
      <t>（ｶﾌﾞ､ﾕｳ等は除いて記入してください）</t>
    </r>
  </si>
  <si>
    <r>
      <t>代表者名称</t>
    </r>
    <r>
      <rPr>
        <b/>
        <sz val="18"/>
        <rFont val="ＭＳ Ｐ明朝"/>
        <family val="1"/>
      </rPr>
      <t>　　　　</t>
    </r>
    <r>
      <rPr>
        <b/>
        <sz val="8"/>
        <rFont val="ＭＳ Ｐ明朝"/>
        <family val="1"/>
      </rPr>
      <t>（漢字で記入して下さい）</t>
    </r>
  </si>
  <si>
    <r>
      <t>FAX番号</t>
    </r>
    <r>
      <rPr>
        <b/>
        <sz val="16"/>
        <rFont val="ＭＳ 明朝"/>
        <family val="1"/>
      </rPr>
      <t>　　　　　</t>
    </r>
    <r>
      <rPr>
        <b/>
        <sz val="4"/>
        <rFont val="ＭＳ 明朝"/>
        <family val="1"/>
      </rPr>
      <t>（市外局番から記入してください）</t>
    </r>
  </si>
  <si>
    <r>
      <t>名　義　人　カ　ナ　　　　　　　</t>
    </r>
    <r>
      <rPr>
        <b/>
        <sz val="6"/>
        <rFont val="ＭＳ Ｐ明朝"/>
        <family val="1"/>
      </rPr>
      <t>（登録されている全てのｶﾅの大文字で記入して下さい）</t>
    </r>
  </si>
  <si>
    <r>
      <t>金融機関コード</t>
    </r>
    <r>
      <rPr>
        <b/>
        <sz val="14"/>
        <rFont val="ＭＳ Ｐ明朝"/>
        <family val="1"/>
      </rPr>
      <t>　　　　　</t>
    </r>
    <r>
      <rPr>
        <b/>
        <sz val="5"/>
        <rFont val="ＭＳ Ｐ明朝"/>
        <family val="1"/>
      </rPr>
      <t>（市役所で記入しますから書かないで下さい）</t>
    </r>
  </si>
  <si>
    <t>番地</t>
  </si>
  <si>
    <t>方書</t>
  </si>
  <si>
    <t>フリガナ</t>
  </si>
  <si>
    <t>電話番号</t>
  </si>
  <si>
    <t>店舗名</t>
  </si>
  <si>
    <t>口座番号</t>
  </si>
  <si>
    <t>担当扱い</t>
  </si>
  <si>
    <t>　（市役所で記入しますから書かないで下さい）</t>
  </si>
  <si>
    <r>
      <t>代表者名称</t>
    </r>
    <r>
      <rPr>
        <b/>
        <sz val="18"/>
        <rFont val="ＭＳ Ｐ明朝"/>
        <family val="1"/>
      </rPr>
      <t>　　　　</t>
    </r>
    <r>
      <rPr>
        <b/>
        <sz val="8"/>
        <rFont val="ＭＳ Ｐ明朝"/>
        <family val="1"/>
      </rPr>
      <t>（漢字で記入して下さい）</t>
    </r>
  </si>
  <si>
    <r>
      <t>住      所　　　　　</t>
    </r>
    <r>
      <rPr>
        <b/>
        <sz val="8"/>
        <rFont val="ＭＳ Ｐ明朝"/>
        <family val="1"/>
      </rPr>
      <t>（漢字で記入して下さい）</t>
    </r>
  </si>
  <si>
    <r>
      <t>金融機関コード</t>
    </r>
    <r>
      <rPr>
        <b/>
        <sz val="14"/>
        <rFont val="ＭＳ Ｐ明朝"/>
        <family val="1"/>
      </rPr>
      <t>　　　　　</t>
    </r>
    <r>
      <rPr>
        <b/>
        <sz val="5"/>
        <rFont val="ＭＳ Ｐ明朝"/>
        <family val="1"/>
      </rPr>
      <t>（市役所で記入しますから書かないで下さい）</t>
    </r>
  </si>
  <si>
    <r>
      <t>預 金 種 別　　　　　　　　　</t>
    </r>
    <r>
      <rPr>
        <b/>
        <sz val="8"/>
        <rFont val="ＭＳ Ｐ明朝"/>
        <family val="1"/>
      </rPr>
      <t>（どちらかを○でかこんでくさい）</t>
    </r>
  </si>
  <si>
    <t>担当名</t>
  </si>
  <si>
    <t>金融機関ｺｰﾄﾞ</t>
  </si>
  <si>
    <t>新規　・　変更</t>
  </si>
  <si>
    <t>平成　　　年　　　月　　　日</t>
  </si>
  <si>
    <t>（市役所で記入しますから書かないで下さい）</t>
  </si>
  <si>
    <t>債権者名称</t>
  </si>
  <si>
    <t>代表者名</t>
  </si>
  <si>
    <t>日付（空白:0、当日:1）</t>
  </si>
  <si>
    <t>FAX</t>
  </si>
  <si>
    <r>
      <t>債権者名称　　　</t>
    </r>
    <r>
      <rPr>
        <b/>
        <sz val="10"/>
        <rFont val="ＭＳ Ｐ明朝"/>
        <family val="1"/>
      </rPr>
      <t>（漢字で記入して下さい）</t>
    </r>
  </si>
  <si>
    <r>
      <t>検索用カナ</t>
    </r>
    <r>
      <rPr>
        <b/>
        <sz val="18"/>
        <rFont val="ＭＳ Ｐ明朝"/>
        <family val="1"/>
      </rPr>
      <t>　　　　</t>
    </r>
    <r>
      <rPr>
        <b/>
        <sz val="7"/>
        <rFont val="ＭＳ Ｐ明朝"/>
        <family val="1"/>
      </rPr>
      <t>（ｶﾌﾞ､ﾕｳ等は除いて記入してください）</t>
    </r>
  </si>
  <si>
    <r>
      <t>電 話 番 号　　　　　</t>
    </r>
    <r>
      <rPr>
        <b/>
        <sz val="8"/>
        <rFont val="ＭＳ Ｐ明朝"/>
        <family val="1"/>
      </rPr>
      <t>（市外局番から記入してください）</t>
    </r>
  </si>
  <si>
    <r>
      <t>FAX番号</t>
    </r>
    <r>
      <rPr>
        <b/>
        <sz val="16"/>
        <rFont val="ＭＳ 明朝"/>
        <family val="1"/>
      </rPr>
      <t>　　　　　</t>
    </r>
    <r>
      <rPr>
        <b/>
        <sz val="4"/>
        <rFont val="ＭＳ 明朝"/>
        <family val="1"/>
      </rPr>
      <t>（市外局番から記入してください）</t>
    </r>
  </si>
  <si>
    <r>
      <t>名　義　人　カ　ナ　　　　　　　</t>
    </r>
    <r>
      <rPr>
        <b/>
        <sz val="6"/>
        <rFont val="ＭＳ Ｐ明朝"/>
        <family val="1"/>
      </rPr>
      <t>（登録されている全てのｶﾅの大文字で記入して下さい）</t>
    </r>
  </si>
  <si>
    <t>新規　・　変更</t>
  </si>
  <si>
    <t>内線</t>
  </si>
  <si>
    <t>３０番地２</t>
  </si>
  <si>
    <t>ｲｼｶﾘ ﾀﾛｳ</t>
  </si>
  <si>
    <t>石狩銀行</t>
  </si>
  <si>
    <t>花川支店</t>
  </si>
  <si>
    <t>1234567</t>
  </si>
  <si>
    <t>石狩市会計管理者　様</t>
  </si>
  <si>
    <t>金融機関名</t>
  </si>
  <si>
    <t xml:space="preserve">  課</t>
  </si>
  <si>
    <t>ｲｼｶﾘﾀﾛｳ</t>
  </si>
  <si>
    <t>石狩 太郎</t>
  </si>
  <si>
    <t>0133723141</t>
  </si>
  <si>
    <t>石狩市花川南６条１丁目</t>
  </si>
  <si>
    <t>061-1192</t>
  </si>
  <si>
    <t>【記入例】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</si>
</sst>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##\-####"/>
    <numFmt numFmtId="178" formatCode="\'###\-####"/>
    <numFmt numFmtId="179" formatCode="0_ "/>
    <numFmt numFmtId="180" formatCode="[$-411]ggge&quot;年&quot;mm&quot;月&quot;d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4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8"/>
      <name val="ＭＳ Ｐ明朝"/>
      <family val="1"/>
    </font>
    <font>
      <b/>
      <sz val="16"/>
      <name val="HG正楷書体-PRO"/>
      <family val="4"/>
    </font>
    <font>
      <b/>
      <sz val="18"/>
      <name val="HG正楷書体-PRO"/>
      <family val="4"/>
    </font>
    <font>
      <b/>
      <i/>
      <sz val="16"/>
      <name val="ＭＳ Ｐ明朝"/>
      <family val="1"/>
    </font>
    <font>
      <sz val="11"/>
      <color indexed="42"/>
      <name val="ＭＳ Ｐゴシック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6"/>
      <name val="ＭＳ Ｐ明朝"/>
      <family val="1"/>
    </font>
    <font>
      <b/>
      <sz val="6"/>
      <name val="ＭＳ Ｐ明朝"/>
      <family val="1"/>
    </font>
    <font>
      <b/>
      <sz val="10"/>
      <name val="ＭＳ Ｐ明朝"/>
      <family val="1"/>
    </font>
    <font>
      <b/>
      <sz val="7"/>
      <name val="ＭＳ Ｐ明朝"/>
      <family val="1"/>
    </font>
    <font>
      <b/>
      <sz val="4"/>
      <name val="ＭＳ 明朝"/>
      <family val="1"/>
    </font>
    <font>
      <b/>
      <sz val="5"/>
      <name val="ＭＳ Ｐ明朝"/>
      <family val="1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color indexed="42"/>
      <name val="HG正楷書体-PRO"/>
      <family val="4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22"/>
      <name val="HG丸ｺﾞｼｯｸM-PRO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 style="thin"/>
      <right style="dashed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8" fontId="12" fillId="0" borderId="0" xfId="17" applyFont="1" applyAlignment="1">
      <alignment vertical="center"/>
    </xf>
    <xf numFmtId="38" fontId="0" fillId="0" borderId="0" xfId="17" applyAlignment="1">
      <alignment/>
    </xf>
    <xf numFmtId="38" fontId="0" fillId="0" borderId="0" xfId="17" applyBorder="1" applyAlignment="1">
      <alignment vertical="center"/>
    </xf>
    <xf numFmtId="38" fontId="0" fillId="0" borderId="0" xfId="17" applyAlignment="1">
      <alignment vertic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7" xfId="0" applyFill="1" applyBorder="1" applyAlignment="1">
      <alignment/>
    </xf>
    <xf numFmtId="0" fontId="13" fillId="2" borderId="0" xfId="0" applyFont="1" applyFill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5" fillId="2" borderId="0" xfId="0" applyFont="1" applyFill="1" applyAlignment="1">
      <alignment/>
    </xf>
    <xf numFmtId="49" fontId="13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/>
    </xf>
    <xf numFmtId="0" fontId="25" fillId="2" borderId="0" xfId="0" applyFont="1" applyFill="1" applyAlignment="1">
      <alignment horizontal="right"/>
    </xf>
    <xf numFmtId="179" fontId="25" fillId="2" borderId="0" xfId="0" applyNumberFormat="1" applyFont="1" applyFill="1" applyAlignment="1">
      <alignment/>
    </xf>
    <xf numFmtId="0" fontId="10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25" fillId="2" borderId="0" xfId="0" applyFont="1" applyFill="1" applyAlignment="1">
      <alignment/>
    </xf>
    <xf numFmtId="176" fontId="13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38" fontId="0" fillId="0" borderId="0" xfId="17" applyAlignment="1">
      <alignment/>
    </xf>
    <xf numFmtId="38" fontId="0" fillId="0" borderId="0" xfId="17" applyBorder="1" applyAlignment="1">
      <alignment vertical="center"/>
    </xf>
    <xf numFmtId="38" fontId="0" fillId="0" borderId="0" xfId="17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6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8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49" fontId="14" fillId="0" borderId="21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13" fillId="4" borderId="13" xfId="0" applyNumberFormat="1" applyFont="1" applyFill="1" applyBorder="1" applyAlignment="1">
      <alignment vertical="center"/>
    </xf>
    <xf numFmtId="49" fontId="13" fillId="4" borderId="1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34" fillId="4" borderId="28" xfId="0" applyNumberFormat="1" applyFont="1" applyFill="1" applyBorder="1" applyAlignment="1">
      <alignment vertical="center"/>
    </xf>
    <xf numFmtId="49" fontId="13" fillId="4" borderId="29" xfId="0" applyNumberFormat="1" applyFont="1" applyFill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35" fillId="5" borderId="13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5" fillId="5" borderId="14" xfId="0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vertical="center" shrinkToFit="1"/>
    </xf>
    <xf numFmtId="49" fontId="13" fillId="4" borderId="1" xfId="0" applyNumberFormat="1" applyFont="1" applyFill="1" applyBorder="1" applyAlignment="1">
      <alignment vertical="center" shrinkToFit="1"/>
    </xf>
    <xf numFmtId="49" fontId="13" fillId="4" borderId="14" xfId="0" applyNumberFormat="1" applyFont="1" applyFill="1" applyBorder="1" applyAlignment="1">
      <alignment vertical="center" shrinkToFit="1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17" fillId="0" borderId="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 shrinkToFit="1"/>
    </xf>
    <xf numFmtId="0" fontId="10" fillId="0" borderId="8" xfId="0" applyNumberFormat="1" applyFont="1" applyBorder="1" applyAlignment="1">
      <alignment horizontal="center" vertical="center" shrinkToFit="1"/>
    </xf>
    <xf numFmtId="0" fontId="10" fillId="0" borderId="9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4" xfId="0" applyNumberFormat="1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21" xfId="0" applyFont="1" applyBorder="1" applyAlignment="1" quotePrefix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shrinkToFit="1"/>
    </xf>
    <xf numFmtId="0" fontId="13" fillId="5" borderId="14" xfId="0" applyFont="1" applyFill="1" applyBorder="1" applyAlignment="1">
      <alignment horizontal="center" vertical="center" shrinkToFit="1"/>
    </xf>
    <xf numFmtId="0" fontId="13" fillId="4" borderId="13" xfId="0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3" fillId="4" borderId="14" xfId="0" applyFont="1" applyFill="1" applyBorder="1" applyAlignment="1">
      <alignment/>
    </xf>
    <xf numFmtId="49" fontId="13" fillId="4" borderId="28" xfId="0" applyNumberFormat="1" applyFont="1" applyFill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6" fillId="0" borderId="21" xfId="0" applyFont="1" applyBorder="1" applyAlignment="1" quotePrefix="1">
      <alignment horizontal="center" vertical="center" wrapText="1"/>
    </xf>
    <xf numFmtId="0" fontId="18" fillId="0" borderId="8" xfId="0" applyFont="1" applyBorder="1" applyAlignment="1" quotePrefix="1">
      <alignment horizontal="center" vertical="center" wrapText="1"/>
    </xf>
    <xf numFmtId="0" fontId="18" fillId="0" borderId="9" xfId="0" applyFont="1" applyBorder="1" applyAlignment="1" quotePrefix="1">
      <alignment horizontal="center" vertical="center" wrapText="1"/>
    </xf>
    <xf numFmtId="0" fontId="18" fillId="0" borderId="3" xfId="0" applyFont="1" applyBorder="1" applyAlignment="1" quotePrefix="1">
      <alignment horizontal="center" vertical="center" wrapText="1"/>
    </xf>
    <xf numFmtId="0" fontId="18" fillId="0" borderId="2" xfId="0" applyFont="1" applyBorder="1" applyAlignment="1" quotePrefix="1">
      <alignment horizontal="center" vertical="center" wrapText="1"/>
    </xf>
    <xf numFmtId="0" fontId="18" fillId="0" borderId="4" xfId="0" applyFont="1" applyBorder="1" applyAlignment="1" quotePrefix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3" fillId="4" borderId="7" xfId="0" applyNumberFormat="1" applyFont="1" applyFill="1" applyBorder="1" applyAlignment="1">
      <alignment vertical="center"/>
    </xf>
    <xf numFmtId="0" fontId="13" fillId="5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4" borderId="13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36" fillId="2" borderId="0" xfId="0" applyFont="1" applyFill="1" applyAlignment="1">
      <alignment horizontal="right" vertical="top"/>
    </xf>
    <xf numFmtId="0" fontId="2" fillId="0" borderId="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26" fillId="0" borderId="47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180" fontId="3" fillId="0" borderId="0" xfId="0" applyNumberFormat="1" applyFont="1" applyAlignment="1">
      <alignment horizontal="center"/>
    </xf>
    <xf numFmtId="49" fontId="14" fillId="0" borderId="21" xfId="0" applyNumberFormat="1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39</xdr:row>
      <xdr:rowOff>57150</xdr:rowOff>
    </xdr:from>
    <xdr:to>
      <xdr:col>19</xdr:col>
      <xdr:colOff>0</xdr:colOff>
      <xdr:row>39</xdr:row>
      <xdr:rowOff>323850</xdr:rowOff>
    </xdr:to>
    <xdr:sp>
      <xdr:nvSpPr>
        <xdr:cNvPr id="1" name="Oval 1"/>
        <xdr:cNvSpPr>
          <a:spLocks/>
        </xdr:cNvSpPr>
      </xdr:nvSpPr>
      <xdr:spPr>
        <a:xfrm>
          <a:off x="1771650" y="9620250"/>
          <a:ext cx="4857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21</xdr:row>
      <xdr:rowOff>0</xdr:rowOff>
    </xdr:from>
    <xdr:to>
      <xdr:col>16</xdr:col>
      <xdr:colOff>85725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57150" y="3933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9525</xdr:colOff>
      <xdr:row>26</xdr:row>
      <xdr:rowOff>38100</xdr:rowOff>
    </xdr:from>
    <xdr:to>
      <xdr:col>77</xdr:col>
      <xdr:colOff>66675</xdr:colOff>
      <xdr:row>26</xdr:row>
      <xdr:rowOff>333375</xdr:rowOff>
    </xdr:to>
    <xdr:sp>
      <xdr:nvSpPr>
        <xdr:cNvPr id="3" name="Oval 3"/>
        <xdr:cNvSpPr>
          <a:spLocks/>
        </xdr:cNvSpPr>
      </xdr:nvSpPr>
      <xdr:spPr>
        <a:xfrm>
          <a:off x="9077325" y="5267325"/>
          <a:ext cx="42862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0</xdr:rowOff>
    </xdr:from>
    <xdr:to>
      <xdr:col>16</xdr:col>
      <xdr:colOff>85725</xdr:colOff>
      <xdr:row>3</xdr:row>
      <xdr:rowOff>0</xdr:rowOff>
    </xdr:to>
    <xdr:sp>
      <xdr:nvSpPr>
        <xdr:cNvPr id="1" name="Shape 4098"/>
        <xdr:cNvSpPr>
          <a:spLocks/>
        </xdr:cNvSpPr>
      </xdr:nvSpPr>
      <xdr:spPr>
        <a:xfrm>
          <a:off x="57150" y="990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87"/>
  <sheetViews>
    <sheetView zoomScale="75" zoomScaleNormal="75" zoomScaleSheetLayoutView="75" workbookViewId="0" topLeftCell="A19">
      <selection activeCell="AZ27" sqref="AZ27:BB27"/>
    </sheetView>
  </sheetViews>
  <sheetFormatPr defaultColWidth="9.00390625" defaultRowHeight="13.5"/>
  <cols>
    <col min="1" max="10" width="1.4921875" style="0" customWidth="1"/>
    <col min="11" max="92" width="1.625" style="0" customWidth="1"/>
    <col min="93" max="93" width="1.625" style="47" customWidth="1"/>
    <col min="94" max="120" width="1.625" style="0" customWidth="1"/>
  </cols>
  <sheetData>
    <row r="1" spans="1:84" ht="13.5">
      <c r="A1" s="220" t="s">
        <v>44</v>
      </c>
      <c r="B1" s="220"/>
      <c r="C1" s="220"/>
      <c r="D1" s="220"/>
      <c r="E1" s="220"/>
      <c r="F1" s="220"/>
      <c r="G1" s="220"/>
      <c r="H1" s="25"/>
      <c r="I1" s="219" t="s">
        <v>67</v>
      </c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46"/>
      <c r="AN1" s="24"/>
      <c r="AO1" s="24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5.25" customHeight="1">
      <c r="A2" s="28"/>
      <c r="B2" s="28"/>
      <c r="C2" s="28"/>
      <c r="D2" s="28"/>
      <c r="E2" s="28"/>
      <c r="F2" s="28"/>
      <c r="G2" s="28"/>
      <c r="H2" s="28"/>
      <c r="I2" s="43"/>
      <c r="J2" s="43"/>
      <c r="K2" s="43"/>
      <c r="L2" s="43"/>
      <c r="M2" s="43"/>
      <c r="N2" s="43"/>
      <c r="O2" s="43"/>
      <c r="P2" s="43"/>
      <c r="Q2" s="43"/>
      <c r="R2" s="43"/>
      <c r="S2" s="46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28"/>
      <c r="AO2" s="28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ht="13.5">
      <c r="A3" s="172" t="s">
        <v>51</v>
      </c>
      <c r="B3" s="173"/>
      <c r="C3" s="173"/>
      <c r="D3" s="173"/>
      <c r="E3" s="173"/>
      <c r="F3" s="173"/>
      <c r="G3" s="174"/>
      <c r="H3" s="25"/>
      <c r="I3" s="175">
        <v>0</v>
      </c>
      <c r="J3" s="176"/>
      <c r="K3" s="176"/>
      <c r="L3" s="176"/>
      <c r="M3" s="176"/>
      <c r="N3" s="177"/>
      <c r="O3" s="44"/>
      <c r="P3" s="44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46"/>
      <c r="AN3" s="24"/>
      <c r="AO3" s="24"/>
      <c r="AP3" s="227">
        <f>I3+990000</f>
        <v>990000</v>
      </c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</row>
    <row r="4" spans="1:84" ht="13.5">
      <c r="A4" s="105" t="s">
        <v>11</v>
      </c>
      <c r="B4" s="105"/>
      <c r="C4" s="105"/>
      <c r="D4" s="105"/>
      <c r="E4" s="105"/>
      <c r="F4" s="105"/>
      <c r="G4" s="105"/>
      <c r="H4" s="25"/>
      <c r="I4" s="88" t="s">
        <v>72</v>
      </c>
      <c r="J4" s="89"/>
      <c r="K4" s="89"/>
      <c r="L4" s="89"/>
      <c r="M4" s="89"/>
      <c r="N4" s="90"/>
      <c r="O4" s="44"/>
      <c r="P4" s="44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42"/>
      <c r="AN4" s="24"/>
      <c r="AO4" s="24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</row>
    <row r="5" spans="1:84" ht="13.5">
      <c r="A5" s="105" t="s">
        <v>2</v>
      </c>
      <c r="B5" s="105"/>
      <c r="C5" s="105"/>
      <c r="D5" s="105"/>
      <c r="E5" s="105"/>
      <c r="F5" s="105"/>
      <c r="G5" s="105"/>
      <c r="H5" s="25"/>
      <c r="I5" s="88" t="s">
        <v>71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90"/>
      <c r="AM5" s="42"/>
      <c r="AN5" s="24"/>
      <c r="AO5" s="24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</row>
    <row r="6" spans="1:84" ht="13.5">
      <c r="A6" s="105" t="s">
        <v>32</v>
      </c>
      <c r="B6" s="105"/>
      <c r="C6" s="105"/>
      <c r="D6" s="105"/>
      <c r="E6" s="105"/>
      <c r="F6" s="105"/>
      <c r="G6" s="105"/>
      <c r="H6" s="25"/>
      <c r="I6" s="219" t="s">
        <v>60</v>
      </c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42"/>
      <c r="AN6" s="24"/>
      <c r="AO6" s="24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</row>
    <row r="7" spans="1:84" ht="13.5">
      <c r="A7" s="105" t="s">
        <v>33</v>
      </c>
      <c r="B7" s="105"/>
      <c r="C7" s="105"/>
      <c r="D7" s="105"/>
      <c r="E7" s="105"/>
      <c r="F7" s="105"/>
      <c r="G7" s="105"/>
      <c r="H7" s="25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42"/>
      <c r="AN7" s="24"/>
      <c r="AO7" s="24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</row>
    <row r="8" spans="1:84" ht="13.5">
      <c r="A8" s="105" t="s">
        <v>34</v>
      </c>
      <c r="B8" s="105"/>
      <c r="C8" s="105"/>
      <c r="D8" s="105"/>
      <c r="E8" s="105"/>
      <c r="F8" s="105"/>
      <c r="G8" s="105"/>
      <c r="H8" s="25"/>
      <c r="I8" s="178" t="s">
        <v>68</v>
      </c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42"/>
      <c r="AN8" s="24"/>
      <c r="AO8" s="24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</row>
    <row r="9" spans="1:84" ht="17.25">
      <c r="A9" s="105" t="s">
        <v>49</v>
      </c>
      <c r="B9" s="105"/>
      <c r="C9" s="105"/>
      <c r="D9" s="105"/>
      <c r="E9" s="105"/>
      <c r="F9" s="105"/>
      <c r="G9" s="105"/>
      <c r="H9" s="25"/>
      <c r="I9" s="91" t="s">
        <v>69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42"/>
      <c r="AN9" s="24"/>
      <c r="AO9" s="24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pans="1:84" ht="13.5">
      <c r="A10" s="105" t="s">
        <v>50</v>
      </c>
      <c r="B10" s="105"/>
      <c r="C10" s="105"/>
      <c r="D10" s="105"/>
      <c r="E10" s="105"/>
      <c r="F10" s="105"/>
      <c r="G10" s="105"/>
      <c r="H10" s="25"/>
      <c r="I10" s="88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90"/>
      <c r="AN10" s="24"/>
      <c r="AO10" s="24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</row>
    <row r="11" spans="1:84" ht="13.5">
      <c r="A11" s="105" t="s">
        <v>35</v>
      </c>
      <c r="B11" s="105"/>
      <c r="C11" s="105"/>
      <c r="D11" s="105"/>
      <c r="E11" s="105"/>
      <c r="F11" s="105"/>
      <c r="G11" s="105"/>
      <c r="H11" s="25"/>
      <c r="I11" s="88" t="s">
        <v>70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90"/>
      <c r="AN11" s="24"/>
      <c r="AO11" s="24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pans="1:84" ht="13.5">
      <c r="A12" s="105" t="s">
        <v>52</v>
      </c>
      <c r="B12" s="105"/>
      <c r="C12" s="105"/>
      <c r="D12" s="105"/>
      <c r="E12" s="105"/>
      <c r="F12" s="105"/>
      <c r="G12" s="105"/>
      <c r="H12" s="25"/>
      <c r="I12" s="92" t="s">
        <v>70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42"/>
      <c r="AN12" s="24"/>
      <c r="AO12" s="24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</row>
    <row r="13" spans="1:84" ht="13.5">
      <c r="A13" s="105" t="s">
        <v>15</v>
      </c>
      <c r="B13" s="105"/>
      <c r="C13" s="105"/>
      <c r="D13" s="105"/>
      <c r="E13" s="105"/>
      <c r="F13" s="105"/>
      <c r="G13" s="105"/>
      <c r="H13" s="25"/>
      <c r="I13" s="110" t="s">
        <v>62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2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42"/>
      <c r="AN13" s="24"/>
      <c r="AO13" s="24"/>
      <c r="AP13" s="28"/>
      <c r="AQ13" s="31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84" ht="13.5">
      <c r="A14" s="105" t="s">
        <v>36</v>
      </c>
      <c r="B14" s="105"/>
      <c r="C14" s="105"/>
      <c r="D14" s="105"/>
      <c r="E14" s="105"/>
      <c r="F14" s="105"/>
      <c r="G14" s="105"/>
      <c r="H14" s="25"/>
      <c r="I14" s="110" t="s">
        <v>63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42"/>
      <c r="AN14" s="24"/>
      <c r="AO14" s="24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</row>
    <row r="15" spans="1:84" ht="13.5">
      <c r="A15" s="107" t="s">
        <v>45</v>
      </c>
      <c r="B15" s="108"/>
      <c r="C15" s="108"/>
      <c r="D15" s="108"/>
      <c r="E15" s="108"/>
      <c r="F15" s="108"/>
      <c r="G15" s="109"/>
      <c r="H15" s="25"/>
      <c r="I15" s="88"/>
      <c r="J15" s="89"/>
      <c r="K15" s="89"/>
      <c r="L15" s="89"/>
      <c r="M15" s="89"/>
      <c r="N15" s="89"/>
      <c r="O15" s="89"/>
      <c r="P15" s="89"/>
      <c r="Q15" s="89"/>
      <c r="R15" s="89"/>
      <c r="S15" s="90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42"/>
      <c r="AN15" s="24"/>
      <c r="AO15" s="24"/>
      <c r="AP15" s="28"/>
      <c r="AQ15" s="28"/>
      <c r="AR15" s="28"/>
      <c r="AS15" s="28"/>
      <c r="AT15" s="28"/>
      <c r="AU15" s="28">
        <f>MID($BF$15,3,1)</f>
      </c>
      <c r="AV15" s="28">
        <f>MID($BF$15,4,1)</f>
      </c>
      <c r="AW15" s="28">
        <f>MID($BF$15,5,1)</f>
      </c>
      <c r="AX15" s="28">
        <f>MID($BF$15,6,1)</f>
      </c>
      <c r="AY15" s="28">
        <f>MID($BF$15,7,1)</f>
      </c>
      <c r="AZ15" s="28">
        <f>MID($BF$15,8,1)</f>
      </c>
      <c r="BA15" s="28">
        <f>MID($BF$15,9,1)</f>
      </c>
      <c r="BB15" s="28">
        <f>MID($BF$15,10,1)</f>
      </c>
      <c r="BC15" s="28">
        <f>MID($BF$15,11,1)</f>
      </c>
      <c r="BD15" s="28">
        <f>MID($BF$15,12,1)</f>
      </c>
      <c r="BE15" s="28"/>
      <c r="BF15" s="32">
        <f>IF(I15=0,"",100000000+I15)</f>
      </c>
      <c r="BG15" s="28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</row>
    <row r="16" spans="1:84" ht="13.5">
      <c r="A16" s="105" t="s">
        <v>37</v>
      </c>
      <c r="B16" s="105"/>
      <c r="C16" s="105"/>
      <c r="D16" s="105"/>
      <c r="E16" s="105"/>
      <c r="F16" s="105"/>
      <c r="G16" s="105"/>
      <c r="H16" s="25"/>
      <c r="I16" s="88" t="s">
        <v>64</v>
      </c>
      <c r="J16" s="89"/>
      <c r="K16" s="89"/>
      <c r="L16" s="89"/>
      <c r="M16" s="89"/>
      <c r="N16" s="89"/>
      <c r="O16" s="89"/>
      <c r="P16" s="89"/>
      <c r="Q16" s="89"/>
      <c r="R16" s="89"/>
      <c r="S16" s="90"/>
      <c r="T16" s="26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6"/>
      <c r="AG16" s="26"/>
      <c r="AH16" s="26"/>
      <c r="AI16" s="26"/>
      <c r="AJ16" s="26"/>
      <c r="AK16" s="26"/>
      <c r="AL16" s="26"/>
      <c r="AM16" s="42"/>
      <c r="AN16" s="24"/>
      <c r="AO16" s="24"/>
      <c r="AP16" s="28"/>
      <c r="AQ16" s="28"/>
      <c r="AR16" s="28"/>
      <c r="AS16" s="28"/>
      <c r="AT16" s="28"/>
      <c r="AU16" s="28" t="str">
        <f>MID($BF$16,3,1)</f>
        <v>0</v>
      </c>
      <c r="AV16" s="28" t="str">
        <f>MID($BF$16,4,1)</f>
        <v>0</v>
      </c>
      <c r="AW16" s="28" t="str">
        <f>MID($BF$16,5,1)</f>
        <v>0</v>
      </c>
      <c r="AX16" s="28" t="str">
        <f>MID($BF$16,6,1)</f>
        <v>1</v>
      </c>
      <c r="AY16" s="28" t="str">
        <f>MID($BF$16,7,1)</f>
        <v>2</v>
      </c>
      <c r="AZ16" s="28" t="str">
        <f>MID($BF$16,8,1)</f>
        <v>3</v>
      </c>
      <c r="BA16" s="28" t="str">
        <f>MID($BF$16,9,1)</f>
        <v>4</v>
      </c>
      <c r="BB16" s="28" t="str">
        <f>MID($BF$16,10,1)</f>
        <v>5</v>
      </c>
      <c r="BC16" s="28" t="str">
        <f>MID($BF$16,11,1)</f>
        <v>6</v>
      </c>
      <c r="BD16" s="28" t="str">
        <f>MID($BF$16,12,1)</f>
        <v>7</v>
      </c>
      <c r="BE16" s="28"/>
      <c r="BF16" s="32">
        <f>IF(I16=0,"",100000000000+I16)</f>
        <v>100001234567</v>
      </c>
      <c r="BG16" s="28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</row>
    <row r="17" spans="1:84" ht="13.5">
      <c r="A17" s="105" t="s">
        <v>21</v>
      </c>
      <c r="B17" s="105"/>
      <c r="C17" s="105"/>
      <c r="D17" s="105"/>
      <c r="E17" s="105"/>
      <c r="F17" s="105"/>
      <c r="G17" s="105"/>
      <c r="H17" s="25"/>
      <c r="I17" s="222" t="s">
        <v>61</v>
      </c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4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24"/>
      <c r="AO17" s="24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</row>
    <row r="18" spans="1:84" ht="13.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</row>
    <row r="19" spans="1:86" ht="25.5">
      <c r="A19" s="3"/>
      <c r="B19" s="3"/>
      <c r="C19" s="53" t="s">
        <v>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9"/>
      <c r="BO19" s="64" t="s">
        <v>73</v>
      </c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</row>
    <row r="20" spans="1:84" ht="27" customHeight="1">
      <c r="A20" s="75" t="s">
        <v>65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4"/>
      <c r="S20" s="9"/>
      <c r="T20" s="74" t="s">
        <v>1</v>
      </c>
      <c r="U20" s="74"/>
      <c r="V20" s="74"/>
      <c r="W20" s="9"/>
      <c r="X20" s="79" t="str">
        <f>I4</f>
        <v>061-1192</v>
      </c>
      <c r="Y20" s="79"/>
      <c r="Z20" s="79"/>
      <c r="AA20" s="79"/>
      <c r="AB20" s="79"/>
      <c r="AC20" s="79"/>
      <c r="AD20" s="7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68" t="str">
        <f ca="1">IF(I3=0,"平成　　年　　月　　日",NOW())</f>
        <v>平成　　年　　月　　日</v>
      </c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</row>
    <row r="21" spans="1:84" ht="18.75" customHeight="1">
      <c r="A21" s="72" t="str">
        <f>I1</f>
        <v>  課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41" t="s">
        <v>38</v>
      </c>
      <c r="O21" s="39"/>
      <c r="P21" s="39"/>
      <c r="Q21" s="40"/>
      <c r="R21" s="9"/>
      <c r="S21" s="9"/>
      <c r="T21" s="70" t="s">
        <v>2</v>
      </c>
      <c r="U21" s="70"/>
      <c r="V21" s="70"/>
      <c r="W21" s="11"/>
      <c r="X21" s="71" t="str">
        <f>I5&amp;I6&amp;"　"&amp;I7</f>
        <v>石狩市花川南６条１丁目３０番地２　</v>
      </c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11"/>
      <c r="CD21" s="11"/>
      <c r="CE21" s="11"/>
      <c r="CF21" s="11"/>
    </row>
    <row r="22" spans="1:84" ht="18.75" customHeight="1">
      <c r="A22" s="12"/>
      <c r="B22" s="106" t="s">
        <v>3</v>
      </c>
      <c r="C22" s="106"/>
      <c r="D22" s="10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3"/>
      <c r="R22" s="9"/>
      <c r="S22" s="9"/>
      <c r="T22" s="221" t="s">
        <v>4</v>
      </c>
      <c r="U22" s="221"/>
      <c r="V22" s="221"/>
      <c r="W22" s="10"/>
      <c r="X22" s="126" t="str">
        <f>I9&amp;"  "&amp;I10</f>
        <v>石狩 太郎  </v>
      </c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9"/>
      <c r="CD22" s="123" t="s">
        <v>5</v>
      </c>
      <c r="CE22" s="123"/>
      <c r="CF22" s="9"/>
    </row>
    <row r="23" spans="1:84" ht="27" customHeight="1">
      <c r="A23" s="124" t="s">
        <v>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</row>
    <row r="24" spans="1:84" ht="27" customHeight="1" thickBot="1">
      <c r="A24" s="228" t="s">
        <v>7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25" t="s">
        <v>8</v>
      </c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25" t="s">
        <v>9</v>
      </c>
      <c r="BQ24" s="125"/>
      <c r="BR24" s="125"/>
      <c r="BS24" s="125"/>
      <c r="BT24" s="125"/>
      <c r="BU24" s="125"/>
      <c r="BV24" s="125"/>
      <c r="BW24" s="125"/>
      <c r="BX24" s="14"/>
      <c r="BY24" s="14"/>
      <c r="BZ24" s="14"/>
      <c r="CA24" s="14"/>
      <c r="CB24" s="14"/>
      <c r="CC24" s="14"/>
      <c r="CD24" s="14"/>
      <c r="CE24" s="14"/>
      <c r="CF24" s="14"/>
    </row>
    <row r="25" spans="1:84" ht="8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</row>
    <row r="26" spans="1:93" s="1" customFormat="1" ht="21" customHeight="1" thickBot="1">
      <c r="A26" s="229" t="s">
        <v>22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1"/>
      <c r="AE26" s="94"/>
      <c r="AF26" s="9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86"/>
      <c r="BB26" s="87"/>
      <c r="BC26" s="66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16"/>
      <c r="CA26" s="16"/>
      <c r="CB26" s="16"/>
      <c r="CC26" s="17"/>
      <c r="CD26" s="17"/>
      <c r="CE26" s="17"/>
      <c r="CF26" s="17"/>
      <c r="CO26" s="48"/>
    </row>
    <row r="27" spans="1:93" s="1" customFormat="1" ht="30" customHeight="1" thickBot="1" thickTop="1">
      <c r="A27" s="96" t="s">
        <v>53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225" t="str">
        <f>MID(I9,1,1)</f>
        <v>石</v>
      </c>
      <c r="Q27" s="83"/>
      <c r="R27" s="226"/>
      <c r="S27" s="85" t="str">
        <f>MID(I9,2,1)</f>
        <v>狩</v>
      </c>
      <c r="T27" s="85"/>
      <c r="U27" s="85"/>
      <c r="V27" s="85" t="str">
        <f>MID(I9,3,1)</f>
        <v> </v>
      </c>
      <c r="W27" s="85"/>
      <c r="X27" s="85"/>
      <c r="Y27" s="85" t="str">
        <f>MID(I9,4,1)</f>
        <v>太</v>
      </c>
      <c r="Z27" s="85"/>
      <c r="AA27" s="85"/>
      <c r="AB27" s="85" t="str">
        <f>MID(I9,5,1)</f>
        <v>郎</v>
      </c>
      <c r="AC27" s="85"/>
      <c r="AD27" s="85"/>
      <c r="AE27" s="85">
        <f>MID(I9,6,1)</f>
      </c>
      <c r="AF27" s="85"/>
      <c r="AG27" s="85"/>
      <c r="AH27" s="85">
        <f>MID(I9,7,1)</f>
      </c>
      <c r="AI27" s="85"/>
      <c r="AJ27" s="85"/>
      <c r="AK27" s="85">
        <f>MID(I9,8,1)</f>
      </c>
      <c r="AL27" s="85"/>
      <c r="AM27" s="85"/>
      <c r="AN27" s="85">
        <f>MID(I9,9,1)</f>
      </c>
      <c r="AO27" s="85"/>
      <c r="AP27" s="85"/>
      <c r="AQ27" s="85">
        <f>MID(I9,10,1)</f>
      </c>
      <c r="AR27" s="85"/>
      <c r="AS27" s="85"/>
      <c r="AT27" s="85">
        <f>MID(I9,11,1)</f>
      </c>
      <c r="AU27" s="85"/>
      <c r="AV27" s="85"/>
      <c r="AW27" s="85">
        <f>MID(I9,12,1)</f>
      </c>
      <c r="AX27" s="85"/>
      <c r="AY27" s="85"/>
      <c r="AZ27" s="85">
        <f>MID(I9,13,1)</f>
      </c>
      <c r="BA27" s="85"/>
      <c r="BB27" s="85"/>
      <c r="BC27" s="85">
        <f>MID(I9,14,1)</f>
      </c>
      <c r="BD27" s="85"/>
      <c r="BE27" s="85"/>
      <c r="BF27" s="82">
        <f>MID(I9,15,1)</f>
      </c>
      <c r="BG27" s="83"/>
      <c r="BH27" s="84"/>
      <c r="BI27" s="18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50" t="s">
        <v>46</v>
      </c>
      <c r="BW27" s="51"/>
      <c r="BX27" s="51"/>
      <c r="BY27" s="51"/>
      <c r="BZ27" s="51"/>
      <c r="CA27" s="51"/>
      <c r="CB27" s="51"/>
      <c r="CC27" s="51"/>
      <c r="CD27" s="51"/>
      <c r="CE27" s="51"/>
      <c r="CF27" s="52"/>
      <c r="CO27" s="48"/>
    </row>
    <row r="28" spans="1:93" s="1" customFormat="1" ht="30" customHeight="1" thickTop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1"/>
      <c r="P28" s="232">
        <f>MID(I9,16,1)</f>
      </c>
      <c r="Q28" s="197"/>
      <c r="R28" s="233"/>
      <c r="S28" s="143">
        <f>MID(I9,17,1)</f>
      </c>
      <c r="T28" s="143"/>
      <c r="U28" s="143"/>
      <c r="V28" s="143">
        <f>MID(I9,18,1)</f>
      </c>
      <c r="W28" s="143"/>
      <c r="X28" s="143"/>
      <c r="Y28" s="143">
        <f>MID(I9,19,1)</f>
      </c>
      <c r="Z28" s="143"/>
      <c r="AA28" s="143"/>
      <c r="AB28" s="143">
        <f>MID(I9,20,1)</f>
      </c>
      <c r="AC28" s="143"/>
      <c r="AD28" s="143"/>
      <c r="AE28" s="143">
        <f>MID(I9,21,1)</f>
      </c>
      <c r="AF28" s="143"/>
      <c r="AG28" s="143"/>
      <c r="AH28" s="143">
        <f>MID(I9,22,1)</f>
      </c>
      <c r="AI28" s="143"/>
      <c r="AJ28" s="143"/>
      <c r="AK28" s="143">
        <f>MID(I9,23,1)</f>
      </c>
      <c r="AL28" s="143"/>
      <c r="AM28" s="143"/>
      <c r="AN28" s="143">
        <f>MID(I9,24,1)</f>
      </c>
      <c r="AO28" s="143"/>
      <c r="AP28" s="143"/>
      <c r="AQ28" s="143">
        <f>MID(I9,25,1)</f>
      </c>
      <c r="AR28" s="143"/>
      <c r="AS28" s="143"/>
      <c r="AT28" s="143">
        <f>MID(I9,26,1)</f>
      </c>
      <c r="AU28" s="143"/>
      <c r="AV28" s="143"/>
      <c r="AW28" s="143">
        <f>MID(I9,27,1)</f>
      </c>
      <c r="AX28" s="143"/>
      <c r="AY28" s="143"/>
      <c r="AZ28" s="143">
        <f>MID(I9,28,1)</f>
      </c>
      <c r="BA28" s="143"/>
      <c r="BB28" s="143"/>
      <c r="BC28" s="143">
        <f>MID(I9,29,1)</f>
      </c>
      <c r="BD28" s="143"/>
      <c r="BE28" s="143"/>
      <c r="BF28" s="196">
        <f>MID(I9,30,1)</f>
      </c>
      <c r="BG28" s="197"/>
      <c r="BH28" s="198"/>
      <c r="BI28" s="18"/>
      <c r="BJ28" s="19"/>
      <c r="BK28" s="19"/>
      <c r="BL28" s="19"/>
      <c r="BM28" s="19"/>
      <c r="BN28" s="19"/>
      <c r="BO28" s="19"/>
      <c r="BP28" s="19"/>
      <c r="BQ28" s="20"/>
      <c r="BR28" s="19"/>
      <c r="BS28" s="19"/>
      <c r="BT28" s="38" t="s">
        <v>39</v>
      </c>
      <c r="BU28" s="36"/>
      <c r="BV28" s="37"/>
      <c r="BW28" s="19"/>
      <c r="BX28" s="19"/>
      <c r="BY28" s="19"/>
      <c r="BZ28" s="20"/>
      <c r="CA28" s="20"/>
      <c r="CB28" s="20"/>
      <c r="CC28" s="20"/>
      <c r="CD28" s="20"/>
      <c r="CE28" s="20"/>
      <c r="CF28" s="20"/>
      <c r="CO28" s="48"/>
    </row>
    <row r="29" spans="1:93" s="1" customFormat="1" ht="30" customHeight="1">
      <c r="A29" s="54" t="s">
        <v>54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76" t="str">
        <f>MID(I8,1,1)</f>
        <v>ｲ</v>
      </c>
      <c r="Q29" s="77"/>
      <c r="R29" s="78" t="str">
        <f>MID(I8,2,1)</f>
        <v>ｼ</v>
      </c>
      <c r="S29" s="78"/>
      <c r="T29" s="78" t="str">
        <f>MID(I8,3,1)</f>
        <v>ｶ</v>
      </c>
      <c r="U29" s="78"/>
      <c r="V29" s="78" t="str">
        <f>MID(I8,4,1)</f>
        <v>ﾘ</v>
      </c>
      <c r="W29" s="78"/>
      <c r="X29" s="78" t="str">
        <f>MID(I8,5,1)</f>
        <v>ﾀ</v>
      </c>
      <c r="Y29" s="78"/>
      <c r="Z29" s="78" t="str">
        <f>MID(I8,6,1)</f>
        <v>ﾛ</v>
      </c>
      <c r="AA29" s="78"/>
      <c r="AB29" s="78" t="str">
        <f>MID(I8,7,1)</f>
        <v>ｳ</v>
      </c>
      <c r="AC29" s="78"/>
      <c r="AD29" s="78">
        <f>MID(I8,8,1)</f>
      </c>
      <c r="AE29" s="78"/>
      <c r="AF29" s="78">
        <f>MID(I8,9,1)</f>
      </c>
      <c r="AG29" s="78"/>
      <c r="AH29" s="78">
        <f>MID(I8,10,1)</f>
      </c>
      <c r="AI29" s="78"/>
      <c r="AJ29" s="78">
        <f>MID(I8,11,1)</f>
      </c>
      <c r="AK29" s="78"/>
      <c r="AL29" s="78">
        <f>MID(I8,12,1)</f>
      </c>
      <c r="AM29" s="78"/>
      <c r="AN29" s="78">
        <f>MID(I8,13,1)</f>
      </c>
      <c r="AO29" s="78"/>
      <c r="AP29" s="78">
        <f>MID(I8,14,1)</f>
      </c>
      <c r="AQ29" s="78"/>
      <c r="AR29" s="78">
        <f>MID(I8,15,1)</f>
      </c>
      <c r="AS29" s="78"/>
      <c r="AT29" s="78">
        <f>MID(I8,16,1)</f>
      </c>
      <c r="AU29" s="78"/>
      <c r="AV29" s="78">
        <f>MID(I8,17,1)</f>
      </c>
      <c r="AW29" s="78"/>
      <c r="AX29" s="78">
        <f>MID(I8,18,1)</f>
      </c>
      <c r="AY29" s="78"/>
      <c r="AZ29" s="78">
        <f>MID(I8,19,1)</f>
      </c>
      <c r="BA29" s="78"/>
      <c r="BB29" s="78">
        <f>MID(I8,20,1)</f>
      </c>
      <c r="BC29" s="78"/>
      <c r="BD29" s="78">
        <f>MID(I8,21,1)</f>
      </c>
      <c r="BE29" s="78"/>
      <c r="BF29" s="78">
        <f>MID(I8,22,1)</f>
      </c>
      <c r="BG29" s="78"/>
      <c r="BH29" s="78">
        <f>MID(I8,23,1)</f>
      </c>
      <c r="BI29" s="78"/>
      <c r="BJ29" s="78">
        <f>MID(I8,24,1)</f>
      </c>
      <c r="BK29" s="78"/>
      <c r="BL29" s="78">
        <f>MID(I8,25,1)</f>
      </c>
      <c r="BM29" s="78"/>
      <c r="BN29" s="78">
        <f>MID(I8,26,1)</f>
      </c>
      <c r="BO29" s="78"/>
      <c r="BP29" s="78">
        <f>MID(I8,27,1)</f>
      </c>
      <c r="BQ29" s="78"/>
      <c r="BR29" s="78">
        <f>MID(I8,28,1)</f>
      </c>
      <c r="BS29" s="78"/>
      <c r="BT29" s="78">
        <f>MID(I8,29,1)</f>
      </c>
      <c r="BU29" s="78"/>
      <c r="BV29" s="150">
        <f>MID(I8,30,1)</f>
      </c>
      <c r="BW29" s="151"/>
      <c r="BX29" s="152"/>
      <c r="BY29" s="153"/>
      <c r="BZ29" s="20"/>
      <c r="CA29" s="20"/>
      <c r="CB29" s="20"/>
      <c r="CC29" s="20"/>
      <c r="CD29" s="20"/>
      <c r="CE29" s="20"/>
      <c r="CF29" s="20"/>
      <c r="CO29" s="48"/>
    </row>
    <row r="30" spans="1:93" s="1" customFormat="1" ht="30" customHeight="1">
      <c r="A30" s="54" t="s">
        <v>40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80">
        <f>MID(I10,1,1)</f>
      </c>
      <c r="Q30" s="81"/>
      <c r="R30" s="81"/>
      <c r="S30" s="63">
        <f>MID(I10,2,1)</f>
      </c>
      <c r="T30" s="63"/>
      <c r="U30" s="63"/>
      <c r="V30" s="63">
        <f>MID(I10,3,1)</f>
      </c>
      <c r="W30" s="63"/>
      <c r="X30" s="63"/>
      <c r="Y30" s="63">
        <f>MID(I10,4,1)</f>
      </c>
      <c r="Z30" s="63"/>
      <c r="AA30" s="63"/>
      <c r="AB30" s="63">
        <f>MID(I10,5,1)</f>
      </c>
      <c r="AC30" s="63"/>
      <c r="AD30" s="63"/>
      <c r="AE30" s="63">
        <f>MID(I10,6,1)</f>
      </c>
      <c r="AF30" s="63"/>
      <c r="AG30" s="63"/>
      <c r="AH30" s="63">
        <f>MID(I10,7,1)</f>
      </c>
      <c r="AI30" s="63"/>
      <c r="AJ30" s="63"/>
      <c r="AK30" s="63">
        <f>MID(I10,8,1)</f>
      </c>
      <c r="AL30" s="63"/>
      <c r="AM30" s="63"/>
      <c r="AN30" s="63">
        <f>MID(I10,9,1)</f>
      </c>
      <c r="AO30" s="63"/>
      <c r="AP30" s="63"/>
      <c r="AQ30" s="63">
        <f>MID(I10,10,1)</f>
      </c>
      <c r="AR30" s="63"/>
      <c r="AS30" s="63"/>
      <c r="AT30" s="63">
        <f>MID(I10,11,1)</f>
      </c>
      <c r="AU30" s="63"/>
      <c r="AV30" s="63"/>
      <c r="AW30" s="63">
        <f>MID(I10,12,1)</f>
      </c>
      <c r="AX30" s="63"/>
      <c r="AY30" s="63"/>
      <c r="AZ30" s="63">
        <f>MID(I10,13,1)</f>
      </c>
      <c r="BA30" s="63"/>
      <c r="BB30" s="63"/>
      <c r="BC30" s="63">
        <f>MID(I10,14,1)</f>
      </c>
      <c r="BD30" s="63"/>
      <c r="BE30" s="63"/>
      <c r="BF30" s="63">
        <f>MID(I10,15,1)</f>
      </c>
      <c r="BG30" s="63"/>
      <c r="BH30" s="63"/>
      <c r="BI30" s="63">
        <f>MID(I10,16,1)</f>
      </c>
      <c r="BJ30" s="63"/>
      <c r="BK30" s="63"/>
      <c r="BL30" s="63">
        <f>MID(I10,17,1)</f>
      </c>
      <c r="BM30" s="63"/>
      <c r="BN30" s="63"/>
      <c r="BO30" s="63">
        <f>MID(I10,18,1)</f>
      </c>
      <c r="BP30" s="63"/>
      <c r="BQ30" s="63"/>
      <c r="BR30" s="63">
        <f>MID(I10,19,1)</f>
      </c>
      <c r="BS30" s="63"/>
      <c r="BT30" s="63"/>
      <c r="BU30" s="147">
        <f>MID(I10,20,1)</f>
      </c>
      <c r="BV30" s="148"/>
      <c r="BW30" s="149"/>
      <c r="BX30" s="152"/>
      <c r="BY30" s="153"/>
      <c r="BZ30" s="20"/>
      <c r="CA30" s="20"/>
      <c r="CB30" s="20"/>
      <c r="CC30" s="20"/>
      <c r="CD30" s="20"/>
      <c r="CE30" s="20"/>
      <c r="CF30" s="20"/>
      <c r="CO30" s="48"/>
    </row>
    <row r="31" spans="1:93" s="1" customFormat="1" ht="24" customHeight="1">
      <c r="A31" s="102" t="s">
        <v>10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79">
        <v>1</v>
      </c>
      <c r="Q31" s="180"/>
      <c r="R31" s="169" t="s">
        <v>11</v>
      </c>
      <c r="S31" s="170"/>
      <c r="T31" s="170"/>
      <c r="U31" s="171"/>
      <c r="V31" s="121" t="str">
        <f>MID(I4,1,1)</f>
        <v>0</v>
      </c>
      <c r="W31" s="122"/>
      <c r="X31" s="93" t="str">
        <f>MID(I4,2,1)</f>
        <v>6</v>
      </c>
      <c r="Y31" s="93"/>
      <c r="Z31" s="93" t="str">
        <f>MID(I4,3,1)</f>
        <v>1</v>
      </c>
      <c r="AA31" s="93"/>
      <c r="AB31" s="93" t="s">
        <v>12</v>
      </c>
      <c r="AC31" s="93"/>
      <c r="AD31" s="93" t="str">
        <f>MID(I4,5,1)</f>
        <v>1</v>
      </c>
      <c r="AE31" s="93"/>
      <c r="AF31" s="93" t="str">
        <f>MID(I4,6,1)</f>
        <v>1</v>
      </c>
      <c r="AG31" s="93"/>
      <c r="AH31" s="93" t="str">
        <f>MID(I4,7,1)</f>
        <v>9</v>
      </c>
      <c r="AI31" s="93"/>
      <c r="AJ31" s="137" t="str">
        <f>MID(I4,8,1)</f>
        <v>2</v>
      </c>
      <c r="AK31" s="138"/>
      <c r="AL31" s="18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20"/>
      <c r="CA31" s="20"/>
      <c r="CB31" s="20"/>
      <c r="CC31" s="20"/>
      <c r="CD31" s="20"/>
      <c r="CE31" s="20"/>
      <c r="CF31" s="20"/>
      <c r="CO31" s="48"/>
    </row>
    <row r="32" spans="1:93" s="1" customFormat="1" ht="30" customHeight="1">
      <c r="A32" s="96" t="s">
        <v>41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/>
      <c r="P32" s="60" t="str">
        <f>MID(I5,1,1)</f>
        <v>石</v>
      </c>
      <c r="Q32" s="61"/>
      <c r="R32" s="62"/>
      <c r="S32" s="58" t="str">
        <f>MID(I5,2,1)</f>
        <v>狩</v>
      </c>
      <c r="T32" s="58"/>
      <c r="U32" s="58"/>
      <c r="V32" s="58" t="str">
        <f>MID(I5,3,1)</f>
        <v>市</v>
      </c>
      <c r="W32" s="58"/>
      <c r="X32" s="58"/>
      <c r="Y32" s="58" t="str">
        <f>MID(I5,4,1)</f>
        <v>花</v>
      </c>
      <c r="Z32" s="58"/>
      <c r="AA32" s="58"/>
      <c r="AB32" s="58" t="str">
        <f>MID(I5,5,1)</f>
        <v>川</v>
      </c>
      <c r="AC32" s="58"/>
      <c r="AD32" s="58"/>
      <c r="AE32" s="58" t="str">
        <f>MID(I5,6,1)</f>
        <v>南</v>
      </c>
      <c r="AF32" s="58"/>
      <c r="AG32" s="58"/>
      <c r="AH32" s="58" t="str">
        <f>MID(I5,7,1)</f>
        <v>６</v>
      </c>
      <c r="AI32" s="58"/>
      <c r="AJ32" s="58"/>
      <c r="AK32" s="58" t="str">
        <f>MID(I5,8,1)</f>
        <v>条</v>
      </c>
      <c r="AL32" s="58"/>
      <c r="AM32" s="58"/>
      <c r="AN32" s="58" t="str">
        <f>MID(I5,9,1)</f>
        <v>１</v>
      </c>
      <c r="AO32" s="58"/>
      <c r="AP32" s="58"/>
      <c r="AQ32" s="139" t="str">
        <f>MID(I5,10,1)</f>
        <v>丁</v>
      </c>
      <c r="AR32" s="61"/>
      <c r="AS32" s="62"/>
      <c r="AT32" s="58" t="str">
        <f>MID(I5,11,1)</f>
        <v>目</v>
      </c>
      <c r="AU32" s="58"/>
      <c r="AV32" s="58"/>
      <c r="AW32" s="58">
        <f>MID(I5,12,1)</f>
      </c>
      <c r="AX32" s="58"/>
      <c r="AY32" s="58"/>
      <c r="AZ32" s="58">
        <f>MID(I5,13,1)</f>
      </c>
      <c r="BA32" s="58"/>
      <c r="BB32" s="58"/>
      <c r="BC32" s="58">
        <f>MID(I5,14,1)</f>
      </c>
      <c r="BD32" s="58"/>
      <c r="BE32" s="58"/>
      <c r="BF32" s="139">
        <f>MID(I5,15,1)</f>
      </c>
      <c r="BG32" s="61"/>
      <c r="BH32" s="146"/>
      <c r="BI32" s="21"/>
      <c r="BJ32" s="22"/>
      <c r="BK32" s="22"/>
      <c r="BL32" s="22"/>
      <c r="BM32" s="22"/>
      <c r="BN32" s="22"/>
      <c r="BO32" s="22"/>
      <c r="BP32" s="22"/>
      <c r="BQ32" s="22"/>
      <c r="BR32" s="22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F32" s="27" t="e">
        <f>IF(#REF!=1,#REF!,"")</f>
        <v>#REF!</v>
      </c>
      <c r="CO32" s="48"/>
    </row>
    <row r="33" spans="1:93" s="1" customFormat="1" ht="30" customHeight="1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1"/>
      <c r="P33" s="60">
        <f>MID(I5,16,1)</f>
      </c>
      <c r="Q33" s="61"/>
      <c r="R33" s="62"/>
      <c r="S33" s="58">
        <f>MID(I5,17,1)</f>
      </c>
      <c r="T33" s="58"/>
      <c r="U33" s="58"/>
      <c r="V33" s="58">
        <f>MID(I5,18,1)</f>
      </c>
      <c r="W33" s="58"/>
      <c r="X33" s="58"/>
      <c r="Y33" s="59">
        <f>MID(I5,19,1)</f>
      </c>
      <c r="Z33" s="59"/>
      <c r="AA33" s="59"/>
      <c r="AB33" s="59">
        <f>MID(I5,20,1)</f>
      </c>
      <c r="AC33" s="59"/>
      <c r="AD33" s="59"/>
      <c r="AE33" s="59">
        <f>MID(I5,21,1)</f>
      </c>
      <c r="AF33" s="59"/>
      <c r="AG33" s="59"/>
      <c r="AH33" s="59">
        <f>MID(I5,22,1)</f>
      </c>
      <c r="AI33" s="59"/>
      <c r="AJ33" s="59"/>
      <c r="AK33" s="59">
        <f>MID(I5,23,1)</f>
      </c>
      <c r="AL33" s="59"/>
      <c r="AM33" s="59"/>
      <c r="AN33" s="59">
        <f>MID(I5,24,1)</f>
      </c>
      <c r="AO33" s="59"/>
      <c r="AP33" s="59"/>
      <c r="AQ33" s="166">
        <f>MID(I5,25,1)</f>
      </c>
      <c r="AR33" s="167"/>
      <c r="AS33" s="168"/>
      <c r="AT33" s="3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2"/>
      <c r="BJ33" s="22"/>
      <c r="BK33" s="2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2"/>
      <c r="BY33" s="22"/>
      <c r="BZ33" s="20"/>
      <c r="CA33" s="20"/>
      <c r="CB33" s="20"/>
      <c r="CC33" s="20"/>
      <c r="CD33" s="20"/>
      <c r="CE33" s="20"/>
      <c r="CF33" s="20"/>
      <c r="CO33" s="48"/>
    </row>
    <row r="34" spans="1:93" s="1" customFormat="1" ht="30" customHeight="1">
      <c r="A34" s="192" t="s">
        <v>13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82" t="str">
        <f>MID(I6,1,1)</f>
        <v>３</v>
      </c>
      <c r="Q34" s="183"/>
      <c r="R34" s="184"/>
      <c r="S34" s="58" t="str">
        <f>MID(I6,2,1)</f>
        <v>０</v>
      </c>
      <c r="T34" s="58"/>
      <c r="U34" s="58"/>
      <c r="V34" s="58" t="str">
        <f>MID(I6,3,1)</f>
        <v>番</v>
      </c>
      <c r="W34" s="58"/>
      <c r="X34" s="58"/>
      <c r="Y34" s="58" t="str">
        <f>MID(I6,4,1)</f>
        <v>地</v>
      </c>
      <c r="Z34" s="58"/>
      <c r="AA34" s="58"/>
      <c r="AB34" s="57" t="str">
        <f>MID(I6,5,1)</f>
        <v>２</v>
      </c>
      <c r="AC34" s="57"/>
      <c r="AD34" s="57"/>
      <c r="AE34" s="57">
        <f>MID(I6,6,1)</f>
      </c>
      <c r="AF34" s="57"/>
      <c r="AG34" s="57"/>
      <c r="AH34" s="57">
        <f>MID(I6,7,1)</f>
      </c>
      <c r="AI34" s="57"/>
      <c r="AJ34" s="57"/>
      <c r="AK34" s="57">
        <f>MID(I6,8,1)</f>
      </c>
      <c r="AL34" s="57"/>
      <c r="AM34" s="57"/>
      <c r="AN34" s="57">
        <f>MID(I6,9,1)</f>
      </c>
      <c r="AO34" s="57"/>
      <c r="AP34" s="57"/>
      <c r="AQ34" s="57">
        <f>MID(I6,10,1)</f>
      </c>
      <c r="AR34" s="57"/>
      <c r="AS34" s="57"/>
      <c r="AT34" s="57">
        <f>MID(I6,11,1)</f>
      </c>
      <c r="AU34" s="57"/>
      <c r="AV34" s="57"/>
      <c r="AW34" s="57">
        <f>MID(I6,12,1)</f>
      </c>
      <c r="AX34" s="57"/>
      <c r="AY34" s="57"/>
      <c r="AZ34" s="57">
        <f>MID(I6,13,1)</f>
      </c>
      <c r="BA34" s="57"/>
      <c r="BB34" s="57"/>
      <c r="BC34" s="57">
        <f>MID(I6,14,1)</f>
      </c>
      <c r="BD34" s="57"/>
      <c r="BE34" s="57"/>
      <c r="BF34" s="140">
        <f>MID(I6,15,1)</f>
      </c>
      <c r="BG34" s="141"/>
      <c r="BH34" s="142"/>
      <c r="BI34" s="34"/>
      <c r="BJ34" s="35"/>
      <c r="BK34" s="35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0"/>
      <c r="CA34" s="20"/>
      <c r="CB34" s="20"/>
      <c r="CC34" s="20"/>
      <c r="CD34" s="20"/>
      <c r="CE34" s="20"/>
      <c r="CF34" s="20"/>
      <c r="CO34" s="48"/>
    </row>
    <row r="35" spans="1:93" s="1" customFormat="1" ht="30" customHeight="1">
      <c r="A35" s="192" t="s">
        <v>14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39">
        <f>MID(I7,1,1)</f>
      </c>
      <c r="Q35" s="61"/>
      <c r="R35" s="62"/>
      <c r="S35" s="58">
        <f>MID(I7,2,1)</f>
      </c>
      <c r="T35" s="58"/>
      <c r="U35" s="58"/>
      <c r="V35" s="58">
        <f>MID(I7,3,1)</f>
      </c>
      <c r="W35" s="58"/>
      <c r="X35" s="58"/>
      <c r="Y35" s="58">
        <f>MID(I7,4,1)</f>
      </c>
      <c r="Z35" s="58"/>
      <c r="AA35" s="58"/>
      <c r="AB35" s="58">
        <f>MID(I7,5,1)</f>
      </c>
      <c r="AC35" s="58"/>
      <c r="AD35" s="58"/>
      <c r="AE35" s="58">
        <f>MID(I7,6,1)</f>
      </c>
      <c r="AF35" s="58"/>
      <c r="AG35" s="58"/>
      <c r="AH35" s="58">
        <f>MID(I7,7,1)</f>
      </c>
      <c r="AI35" s="58"/>
      <c r="AJ35" s="58"/>
      <c r="AK35" s="58">
        <f>MID(I7,8,1)</f>
      </c>
      <c r="AL35" s="58"/>
      <c r="AM35" s="58"/>
      <c r="AN35" s="58">
        <f>MID(I7,9,1)</f>
      </c>
      <c r="AO35" s="58"/>
      <c r="AP35" s="58"/>
      <c r="AQ35" s="58">
        <f>MID(I7,10,1)</f>
      </c>
      <c r="AR35" s="58"/>
      <c r="AS35" s="58"/>
      <c r="AT35" s="58">
        <f>MID(I7,11,1)</f>
      </c>
      <c r="AU35" s="58"/>
      <c r="AV35" s="58"/>
      <c r="AW35" s="58">
        <f>MID(I7,12,1)</f>
      </c>
      <c r="AX35" s="58"/>
      <c r="AY35" s="58"/>
      <c r="AZ35" s="58">
        <f>MID(I7,13,1)</f>
      </c>
      <c r="BA35" s="58"/>
      <c r="BB35" s="58"/>
      <c r="BC35" s="58">
        <f>MID(I7,14,1)</f>
      </c>
      <c r="BD35" s="58"/>
      <c r="BE35" s="58"/>
      <c r="BF35" s="139">
        <f>MID(I7,15,1)</f>
      </c>
      <c r="BG35" s="61"/>
      <c r="BH35" s="62"/>
      <c r="BI35" s="58">
        <f>MID(I7,16,1)</f>
      </c>
      <c r="BJ35" s="58"/>
      <c r="BK35" s="58"/>
      <c r="BL35" s="58">
        <f>MID(I7,17,1)</f>
      </c>
      <c r="BM35" s="58"/>
      <c r="BN35" s="58"/>
      <c r="BO35" s="58">
        <f>MID(I7,18,1)</f>
      </c>
      <c r="BP35" s="58"/>
      <c r="BQ35" s="58"/>
      <c r="BR35" s="58">
        <f>MID(I7,19,1)</f>
      </c>
      <c r="BS35" s="58"/>
      <c r="BT35" s="58"/>
      <c r="BU35" s="139">
        <f>MID(I7,20,1)</f>
      </c>
      <c r="BV35" s="61"/>
      <c r="BW35" s="146"/>
      <c r="BX35" s="144"/>
      <c r="BY35" s="145"/>
      <c r="BZ35" s="20"/>
      <c r="CA35" s="20"/>
      <c r="CB35" s="20"/>
      <c r="CC35" s="20"/>
      <c r="CD35" s="20"/>
      <c r="CE35" s="20"/>
      <c r="CF35" s="20"/>
      <c r="CO35" s="48"/>
    </row>
    <row r="36" spans="1:93" s="1" customFormat="1" ht="9" customHeight="1">
      <c r="A36" s="185" t="s">
        <v>55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7"/>
      <c r="P36" s="160" t="str">
        <f>MID(I11,1,1)</f>
        <v>0</v>
      </c>
      <c r="Q36" s="161"/>
      <c r="R36" s="103" t="str">
        <f>MID(I11,2,1)</f>
        <v>1</v>
      </c>
      <c r="S36" s="103"/>
      <c r="T36" s="103" t="str">
        <f>MID(I11,3,1)</f>
        <v>3</v>
      </c>
      <c r="U36" s="103"/>
      <c r="V36" s="103" t="str">
        <f>MID(I11,4,1)</f>
        <v>3</v>
      </c>
      <c r="W36" s="103"/>
      <c r="X36" s="103" t="str">
        <f>MID(I11,5,1)</f>
        <v>7</v>
      </c>
      <c r="Y36" s="103"/>
      <c r="Z36" s="103" t="str">
        <f>MID(I11,6,1)</f>
        <v>2</v>
      </c>
      <c r="AA36" s="103"/>
      <c r="AB36" s="103" t="str">
        <f>MID(I11,7,1)</f>
        <v>3</v>
      </c>
      <c r="AC36" s="103"/>
      <c r="AD36" s="103" t="str">
        <f>MID(I11,8,1)</f>
        <v>1</v>
      </c>
      <c r="AE36" s="103"/>
      <c r="AF36" s="103" t="str">
        <f>MID(I11,9,1)</f>
        <v>4</v>
      </c>
      <c r="AG36" s="103"/>
      <c r="AH36" s="161" t="str">
        <f>MID(I11,10,1)</f>
        <v>1</v>
      </c>
      <c r="AI36" s="164"/>
      <c r="AJ36" s="213" t="s">
        <v>56</v>
      </c>
      <c r="AK36" s="214"/>
      <c r="AL36" s="214"/>
      <c r="AM36" s="214"/>
      <c r="AN36" s="214"/>
      <c r="AO36" s="214"/>
      <c r="AP36" s="214"/>
      <c r="AQ36" s="214"/>
      <c r="AR36" s="215"/>
      <c r="AS36" s="160" t="str">
        <f>MID(I12,1,1)</f>
        <v>0</v>
      </c>
      <c r="AT36" s="161"/>
      <c r="AU36" s="103" t="str">
        <f>MID(I12,2,1)</f>
        <v>1</v>
      </c>
      <c r="AV36" s="103"/>
      <c r="AW36" s="103" t="str">
        <f>MID(I12,3,1)</f>
        <v>3</v>
      </c>
      <c r="AX36" s="103"/>
      <c r="AY36" s="103" t="str">
        <f>MID(I12,4,1)</f>
        <v>3</v>
      </c>
      <c r="AZ36" s="103"/>
      <c r="BA36" s="103" t="str">
        <f>MID(I12,5,1)</f>
        <v>7</v>
      </c>
      <c r="BB36" s="103"/>
      <c r="BC36" s="103" t="str">
        <f>MID(I12,6,1)</f>
        <v>2</v>
      </c>
      <c r="BD36" s="103"/>
      <c r="BE36" s="103" t="str">
        <f>MID(I12,7,1)</f>
        <v>3</v>
      </c>
      <c r="BF36" s="103"/>
      <c r="BG36" s="103" t="str">
        <f>MID(I12,8,1)</f>
        <v>1</v>
      </c>
      <c r="BH36" s="103"/>
      <c r="BI36" s="103" t="str">
        <f>MID(I12,9,1)</f>
        <v>4</v>
      </c>
      <c r="BJ36" s="103"/>
      <c r="BK36" s="161" t="str">
        <f>MID(I12,10,1)</f>
        <v>1</v>
      </c>
      <c r="BL36" s="164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O36" s="48"/>
    </row>
    <row r="37" spans="1:93" s="1" customFormat="1" ht="21" customHeight="1">
      <c r="A37" s="188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90"/>
      <c r="P37" s="162"/>
      <c r="Q37" s="163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63"/>
      <c r="AI37" s="165"/>
      <c r="AJ37" s="216"/>
      <c r="AK37" s="217"/>
      <c r="AL37" s="217"/>
      <c r="AM37" s="217"/>
      <c r="AN37" s="217"/>
      <c r="AO37" s="217"/>
      <c r="AP37" s="217"/>
      <c r="AQ37" s="217"/>
      <c r="AR37" s="218"/>
      <c r="AS37" s="162"/>
      <c r="AT37" s="163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63"/>
      <c r="BL37" s="165"/>
      <c r="BM37" s="20"/>
      <c r="BN37" s="20"/>
      <c r="BO37" s="115" t="s">
        <v>42</v>
      </c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7"/>
      <c r="CC37" s="20"/>
      <c r="CD37" s="20"/>
      <c r="CE37" s="20"/>
      <c r="CF37" s="20"/>
      <c r="CO37" s="48"/>
    </row>
    <row r="38" spans="1:93" s="1" customFormat="1" ht="21.75" customHeight="1">
      <c r="A38" s="96" t="s">
        <v>66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8"/>
      <c r="P38" s="131" t="str">
        <f>IF(I13=0,"",I13)</f>
        <v>石狩銀行</v>
      </c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3"/>
      <c r="AJ38" s="154" t="s">
        <v>16</v>
      </c>
      <c r="AK38" s="155"/>
      <c r="AL38" s="155"/>
      <c r="AM38" s="155"/>
      <c r="AN38" s="155"/>
      <c r="AO38" s="155"/>
      <c r="AP38" s="155"/>
      <c r="AQ38" s="155"/>
      <c r="AR38" s="156"/>
      <c r="AS38" s="204" t="str">
        <f>IF(I14=0,"",I14)</f>
        <v>花川支店</v>
      </c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6"/>
      <c r="BM38" s="20"/>
      <c r="BN38" s="20"/>
      <c r="BO38" s="118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20"/>
      <c r="CC38" s="20"/>
      <c r="CD38" s="20"/>
      <c r="CE38" s="20"/>
      <c r="CF38" s="20"/>
      <c r="CO38" s="48"/>
    </row>
    <row r="39" spans="1:93" s="1" customFormat="1" ht="25.5" customHeight="1">
      <c r="A39" s="193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  <c r="P39" s="134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6"/>
      <c r="AJ39" s="157"/>
      <c r="AK39" s="158"/>
      <c r="AL39" s="158"/>
      <c r="AM39" s="158"/>
      <c r="AN39" s="158"/>
      <c r="AO39" s="158"/>
      <c r="AP39" s="158"/>
      <c r="AQ39" s="158"/>
      <c r="AR39" s="159"/>
      <c r="AS39" s="207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9"/>
      <c r="BM39" s="20"/>
      <c r="BN39" s="20"/>
      <c r="BO39" s="121">
        <f>AU15</f>
      </c>
      <c r="BP39" s="122"/>
      <c r="BQ39" s="93">
        <f>AV15</f>
      </c>
      <c r="BR39" s="93"/>
      <c r="BS39" s="93">
        <f>AW15</f>
      </c>
      <c r="BT39" s="93"/>
      <c r="BU39" s="93">
        <f>AX15</f>
      </c>
      <c r="BV39" s="93"/>
      <c r="BW39" s="93">
        <f>AY15</f>
      </c>
      <c r="BX39" s="93"/>
      <c r="BY39" s="93">
        <f>AZ15</f>
      </c>
      <c r="BZ39" s="93"/>
      <c r="CA39" s="113">
        <f>BA15</f>
      </c>
      <c r="CB39" s="114"/>
      <c r="CC39" s="20"/>
      <c r="CD39" s="20"/>
      <c r="CE39" s="20"/>
      <c r="CF39" s="20"/>
      <c r="CO39" s="48"/>
    </row>
    <row r="40" spans="1:93" s="1" customFormat="1" ht="30" customHeight="1">
      <c r="A40" s="181" t="s">
        <v>43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191" t="s">
        <v>17</v>
      </c>
      <c r="Q40" s="191"/>
      <c r="R40" s="191"/>
      <c r="S40" s="127"/>
      <c r="T40" s="127" t="s">
        <v>18</v>
      </c>
      <c r="U40" s="127"/>
      <c r="V40" s="127" t="s">
        <v>19</v>
      </c>
      <c r="W40" s="127"/>
      <c r="X40" s="127"/>
      <c r="Y40" s="127"/>
      <c r="Z40" s="128"/>
      <c r="AA40" s="129"/>
      <c r="AB40" s="130"/>
      <c r="AC40" s="154" t="s">
        <v>20</v>
      </c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6"/>
      <c r="AQ40" s="202" t="str">
        <f>AU16</f>
        <v>0</v>
      </c>
      <c r="AR40" s="203"/>
      <c r="AS40" s="93" t="str">
        <f>AV16</f>
        <v>0</v>
      </c>
      <c r="AT40" s="93"/>
      <c r="AU40" s="93" t="str">
        <f>AW16</f>
        <v>0</v>
      </c>
      <c r="AV40" s="93"/>
      <c r="AW40" s="93" t="str">
        <f>AX16</f>
        <v>1</v>
      </c>
      <c r="AX40" s="93"/>
      <c r="AY40" s="93" t="str">
        <f>AY16</f>
        <v>2</v>
      </c>
      <c r="AZ40" s="93"/>
      <c r="BA40" s="93" t="str">
        <f>AZ16</f>
        <v>3</v>
      </c>
      <c r="BB40" s="93"/>
      <c r="BC40" s="93" t="str">
        <f>BA16</f>
        <v>4</v>
      </c>
      <c r="BD40" s="93"/>
      <c r="BE40" s="93" t="str">
        <f>BB16</f>
        <v>5</v>
      </c>
      <c r="BF40" s="93"/>
      <c r="BG40" s="203" t="str">
        <f>BC16</f>
        <v>6</v>
      </c>
      <c r="BH40" s="203"/>
      <c r="BI40" s="210" t="str">
        <f>BD16</f>
        <v>7</v>
      </c>
      <c r="BJ40" s="211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O40" s="48"/>
    </row>
    <row r="41" spans="1:93" s="1" customFormat="1" ht="30" customHeight="1">
      <c r="A41" s="54" t="s">
        <v>57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6"/>
      <c r="S41" s="60" t="str">
        <f>MID(I17,1,1)</f>
        <v>ｲ</v>
      </c>
      <c r="T41" s="62"/>
      <c r="U41" s="58" t="str">
        <f>MID(I17,2,1)</f>
        <v>ｼ</v>
      </c>
      <c r="V41" s="58"/>
      <c r="W41" s="58" t="str">
        <f>MID(I17,3,1)</f>
        <v>ｶ</v>
      </c>
      <c r="X41" s="58"/>
      <c r="Y41" s="58" t="str">
        <f>MID(I17,4,1)</f>
        <v>ﾘ</v>
      </c>
      <c r="Z41" s="58"/>
      <c r="AA41" s="58" t="str">
        <f>MID(I17,5,1)</f>
        <v> </v>
      </c>
      <c r="AB41" s="58"/>
      <c r="AC41" s="58" t="str">
        <f>MID(I17,6,1)</f>
        <v>ﾀ</v>
      </c>
      <c r="AD41" s="58"/>
      <c r="AE41" s="58" t="str">
        <f>MID(I17,7,1)</f>
        <v>ﾛ</v>
      </c>
      <c r="AF41" s="58"/>
      <c r="AG41" s="58" t="str">
        <f>MID(I17,8,1)</f>
        <v>ｳ</v>
      </c>
      <c r="AH41" s="58"/>
      <c r="AI41" s="58">
        <f>MID(I17,9,1)</f>
      </c>
      <c r="AJ41" s="58"/>
      <c r="AK41" s="58">
        <f>MID(I17,10,1)</f>
      </c>
      <c r="AL41" s="58"/>
      <c r="AM41" s="58">
        <f>MID(I17,11,1)</f>
      </c>
      <c r="AN41" s="58"/>
      <c r="AO41" s="58">
        <f>MID(I17,12,1)</f>
      </c>
      <c r="AP41" s="58"/>
      <c r="AQ41" s="58">
        <f>MID(I17,13,1)</f>
      </c>
      <c r="AR41" s="58"/>
      <c r="AS41" s="58">
        <f>MID(I17,14,1)</f>
      </c>
      <c r="AT41" s="58"/>
      <c r="AU41" s="58">
        <f>MID(I17,15,1)</f>
      </c>
      <c r="AV41" s="58"/>
      <c r="AW41" s="58">
        <f>MID(I17,16,1)</f>
      </c>
      <c r="AX41" s="58"/>
      <c r="AY41" s="58">
        <f>MID(I17,17,1)</f>
      </c>
      <c r="AZ41" s="58"/>
      <c r="BA41" s="58">
        <f>MID(I17,18,1)</f>
      </c>
      <c r="BB41" s="58"/>
      <c r="BC41" s="58">
        <f>MID(I17,19,1)</f>
      </c>
      <c r="BD41" s="58"/>
      <c r="BE41" s="58">
        <f>MID(I17,20,1)</f>
      </c>
      <c r="BF41" s="58"/>
      <c r="BG41" s="58">
        <f>MID(I17,21,1)</f>
      </c>
      <c r="BH41" s="58"/>
      <c r="BI41" s="58">
        <f>MID(I17,22,1)</f>
      </c>
      <c r="BJ41" s="58"/>
      <c r="BK41" s="58">
        <f>MID(I17,23,1)</f>
      </c>
      <c r="BL41" s="58"/>
      <c r="BM41" s="58">
        <f>MID(I17,24,1)</f>
      </c>
      <c r="BN41" s="58"/>
      <c r="BO41" s="58">
        <f>MID(I17,25,1)</f>
      </c>
      <c r="BP41" s="58"/>
      <c r="BQ41" s="58">
        <f>MID(I17,26,1)</f>
      </c>
      <c r="BR41" s="58"/>
      <c r="BS41" s="58">
        <f>MID(I17,27,1)</f>
      </c>
      <c r="BT41" s="58"/>
      <c r="BU41" s="58">
        <f>MID(I17,28,1)</f>
      </c>
      <c r="BV41" s="58"/>
      <c r="BW41" s="58">
        <f>MID(I17,29,1)</f>
      </c>
      <c r="BX41" s="58"/>
      <c r="BY41" s="139">
        <f>MID(I17,30,1)</f>
      </c>
      <c r="BZ41" s="146"/>
      <c r="CA41" s="20"/>
      <c r="CB41" s="20"/>
      <c r="CC41" s="20"/>
      <c r="CD41" s="20"/>
      <c r="CE41" s="20"/>
      <c r="CF41" s="20"/>
      <c r="CO41" s="48"/>
    </row>
    <row r="42" spans="1:93" s="2" customFormat="1" ht="27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CO42" s="49"/>
    </row>
    <row r="43" spans="1:93" s="2" customFormat="1" ht="27" customHeight="1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O43" s="49"/>
    </row>
    <row r="44" spans="1:93" s="2" customFormat="1" ht="27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O44" s="49"/>
    </row>
    <row r="45" spans="1:93" s="2" customFormat="1" ht="27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O45" s="49"/>
    </row>
    <row r="46" spans="1:93" s="2" customFormat="1" ht="27" customHeight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O46" s="49"/>
    </row>
    <row r="47" spans="16:93" s="2" customFormat="1" ht="27" customHeight="1"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CO47" s="49"/>
    </row>
    <row r="48" spans="16:93" s="2" customFormat="1" ht="27" customHeight="1"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CO48" s="49"/>
    </row>
    <row r="49" spans="16:93" s="2" customFormat="1" ht="27" customHeight="1"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CO49" s="49"/>
    </row>
    <row r="50" s="2" customFormat="1" ht="27" customHeight="1">
      <c r="CO50" s="49"/>
    </row>
    <row r="51" s="2" customFormat="1" ht="27" customHeight="1">
      <c r="CO51" s="49"/>
    </row>
    <row r="52" s="2" customFormat="1" ht="27" customHeight="1">
      <c r="CO52" s="5"/>
    </row>
    <row r="53" s="2" customFormat="1" ht="27" customHeight="1">
      <c r="CO53" s="5"/>
    </row>
    <row r="54" s="2" customFormat="1" ht="27" customHeight="1">
      <c r="CO54" s="5"/>
    </row>
    <row r="55" s="2" customFormat="1" ht="27" customHeight="1">
      <c r="CO55" s="49"/>
    </row>
    <row r="56" s="2" customFormat="1" ht="27" customHeight="1">
      <c r="CO56" s="49"/>
    </row>
    <row r="57" s="2" customFormat="1" ht="27" customHeight="1">
      <c r="CO57" s="49"/>
    </row>
    <row r="58" s="2" customFormat="1" ht="27" customHeight="1">
      <c r="CO58" s="49"/>
    </row>
    <row r="59" s="2" customFormat="1" ht="27" customHeight="1">
      <c r="CO59" s="49"/>
    </row>
    <row r="60" s="2" customFormat="1" ht="27" customHeight="1">
      <c r="CO60" s="49"/>
    </row>
    <row r="61" s="2" customFormat="1" ht="27" customHeight="1">
      <c r="CO61" s="49"/>
    </row>
    <row r="62" s="2" customFormat="1" ht="27" customHeight="1">
      <c r="CO62" s="49"/>
    </row>
    <row r="63" s="2" customFormat="1" ht="27" customHeight="1">
      <c r="CO63" s="49"/>
    </row>
    <row r="64" s="2" customFormat="1" ht="27" customHeight="1">
      <c r="CO64" s="49"/>
    </row>
    <row r="65" s="2" customFormat="1" ht="27" customHeight="1">
      <c r="CO65" s="49"/>
    </row>
    <row r="66" s="2" customFormat="1" ht="27" customHeight="1">
      <c r="CO66" s="49"/>
    </row>
    <row r="67" s="2" customFormat="1" ht="13.5">
      <c r="CO67" s="49"/>
    </row>
    <row r="68" s="2" customFormat="1" ht="13.5">
      <c r="CO68" s="49"/>
    </row>
    <row r="69" s="2" customFormat="1" ht="13.5">
      <c r="CO69" s="49"/>
    </row>
    <row r="70" s="2" customFormat="1" ht="13.5">
      <c r="CO70" s="49"/>
    </row>
    <row r="71" s="2" customFormat="1" ht="13.5">
      <c r="CO71" s="49"/>
    </row>
    <row r="72" s="2" customFormat="1" ht="13.5">
      <c r="CO72" s="49"/>
    </row>
    <row r="73" s="2" customFormat="1" ht="13.5">
      <c r="CO73" s="49"/>
    </row>
    <row r="74" s="2" customFormat="1" ht="13.5">
      <c r="CO74" s="49"/>
    </row>
    <row r="75" s="2" customFormat="1" ht="13.5">
      <c r="CO75" s="49"/>
    </row>
    <row r="76" s="2" customFormat="1" ht="13.5">
      <c r="CO76" s="49"/>
    </row>
    <row r="77" s="2" customFormat="1" ht="13.5">
      <c r="CO77" s="49"/>
    </row>
    <row r="78" s="2" customFormat="1" ht="13.5">
      <c r="CO78" s="49"/>
    </row>
    <row r="79" s="2" customFormat="1" ht="13.5">
      <c r="CO79" s="49"/>
    </row>
    <row r="80" s="2" customFormat="1" ht="13.5">
      <c r="CO80" s="49"/>
    </row>
    <row r="81" s="2" customFormat="1" ht="13.5">
      <c r="CO81" s="49"/>
    </row>
    <row r="82" s="2" customFormat="1" ht="13.5">
      <c r="CO82" s="49"/>
    </row>
    <row r="83" s="2" customFormat="1" ht="13.5">
      <c r="CO83" s="49"/>
    </row>
    <row r="84" s="2" customFormat="1" ht="13.5">
      <c r="CO84" s="49"/>
    </row>
    <row r="85" s="2" customFormat="1" ht="13.5">
      <c r="CO85" s="49"/>
    </row>
    <row r="86" s="2" customFormat="1" ht="13.5">
      <c r="CO86" s="49"/>
    </row>
    <row r="87" s="2" customFormat="1" ht="13.5">
      <c r="CO87" s="49"/>
    </row>
  </sheetData>
  <mergeCells count="446">
    <mergeCell ref="AF29:AG29"/>
    <mergeCell ref="A24:W24"/>
    <mergeCell ref="V27:X27"/>
    <mergeCell ref="AE27:AG27"/>
    <mergeCell ref="Y28:AA28"/>
    <mergeCell ref="AB28:AD28"/>
    <mergeCell ref="AE28:AG28"/>
    <mergeCell ref="Y27:AA27"/>
    <mergeCell ref="A26:AD26"/>
    <mergeCell ref="P28:R28"/>
    <mergeCell ref="S28:U28"/>
    <mergeCell ref="V28:X28"/>
    <mergeCell ref="A27:O28"/>
    <mergeCell ref="AP3:BG3"/>
    <mergeCell ref="A6:G6"/>
    <mergeCell ref="A10:G10"/>
    <mergeCell ref="A12:G12"/>
    <mergeCell ref="A7:G7"/>
    <mergeCell ref="I6:W6"/>
    <mergeCell ref="A11:G11"/>
    <mergeCell ref="I7:AL7"/>
    <mergeCell ref="V36:W37"/>
    <mergeCell ref="A1:G1"/>
    <mergeCell ref="I1:W1"/>
    <mergeCell ref="T22:V22"/>
    <mergeCell ref="I17:AC17"/>
    <mergeCell ref="R29:S29"/>
    <mergeCell ref="V29:W29"/>
    <mergeCell ref="T29:U29"/>
    <mergeCell ref="P27:R27"/>
    <mergeCell ref="S27:U27"/>
    <mergeCell ref="AN33:AP33"/>
    <mergeCell ref="V35:X35"/>
    <mergeCell ref="P36:Q37"/>
    <mergeCell ref="AJ36:AR37"/>
    <mergeCell ref="AB36:AC37"/>
    <mergeCell ref="AH36:AI37"/>
    <mergeCell ref="X36:Y37"/>
    <mergeCell ref="Z36:AA37"/>
    <mergeCell ref="AD36:AE37"/>
    <mergeCell ref="AF36:AG37"/>
    <mergeCell ref="BE40:BF40"/>
    <mergeCell ref="BL33:BW33"/>
    <mergeCell ref="AH35:AJ35"/>
    <mergeCell ref="AE34:AG34"/>
    <mergeCell ref="AH34:AJ34"/>
    <mergeCell ref="AN34:AP34"/>
    <mergeCell ref="AW34:AY34"/>
    <mergeCell ref="AQ34:AS34"/>
    <mergeCell ref="AT34:AV34"/>
    <mergeCell ref="AK33:AM33"/>
    <mergeCell ref="AQ40:AR40"/>
    <mergeCell ref="AS40:AT40"/>
    <mergeCell ref="AU40:AV40"/>
    <mergeCell ref="AS38:BL39"/>
    <mergeCell ref="BI40:BJ40"/>
    <mergeCell ref="BG40:BH40"/>
    <mergeCell ref="BA40:BB40"/>
    <mergeCell ref="BC40:BD40"/>
    <mergeCell ref="AY40:AZ40"/>
    <mergeCell ref="AM41:AN41"/>
    <mergeCell ref="AO41:AP41"/>
    <mergeCell ref="AW41:AX41"/>
    <mergeCell ref="AY41:AZ41"/>
    <mergeCell ref="AU41:AV41"/>
    <mergeCell ref="AS41:AT41"/>
    <mergeCell ref="AQ41:AR41"/>
    <mergeCell ref="AW40:AX40"/>
    <mergeCell ref="AT48:AV48"/>
    <mergeCell ref="AW48:AY48"/>
    <mergeCell ref="AK45:AM45"/>
    <mergeCell ref="AN45:AP45"/>
    <mergeCell ref="AQ45:AS45"/>
    <mergeCell ref="AQ46:AS46"/>
    <mergeCell ref="AN48:AP48"/>
    <mergeCell ref="AN44:AP44"/>
    <mergeCell ref="AK44:AM44"/>
    <mergeCell ref="AH49:AI49"/>
    <mergeCell ref="AJ49:AK49"/>
    <mergeCell ref="AL49:AM49"/>
    <mergeCell ref="AN49:AO49"/>
    <mergeCell ref="AP49:AQ49"/>
    <mergeCell ref="AQ48:AS48"/>
    <mergeCell ref="CD43:CF43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BR43:BT43"/>
    <mergeCell ref="BU43:BW43"/>
    <mergeCell ref="BL47:BN47"/>
    <mergeCell ref="BI47:BK47"/>
    <mergeCell ref="BI45:BK45"/>
    <mergeCell ref="BL45:BN45"/>
    <mergeCell ref="BI46:BK46"/>
    <mergeCell ref="BL46:BN46"/>
    <mergeCell ref="BX43:BZ43"/>
    <mergeCell ref="CA43:CC43"/>
    <mergeCell ref="BI43:BK43"/>
    <mergeCell ref="BL43:BN43"/>
    <mergeCell ref="BO43:BQ43"/>
    <mergeCell ref="BO46:BQ46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Z47:BB47"/>
    <mergeCell ref="BC47:BE47"/>
    <mergeCell ref="BF47:BH47"/>
    <mergeCell ref="AN47:AP47"/>
    <mergeCell ref="AQ47:AS47"/>
    <mergeCell ref="AT47:AV47"/>
    <mergeCell ref="AW47:AY47"/>
    <mergeCell ref="AB47:AD47"/>
    <mergeCell ref="AE47:AG47"/>
    <mergeCell ref="AH47:AJ47"/>
    <mergeCell ref="AK47:AM47"/>
    <mergeCell ref="P47:R47"/>
    <mergeCell ref="S47:U47"/>
    <mergeCell ref="V47:X47"/>
    <mergeCell ref="Y47:AA47"/>
    <mergeCell ref="CD45:CF45"/>
    <mergeCell ref="CA45:CC45"/>
    <mergeCell ref="BU45:BW45"/>
    <mergeCell ref="BX45:BZ45"/>
    <mergeCell ref="CA44:CC44"/>
    <mergeCell ref="AW45:AY45"/>
    <mergeCell ref="AW44:AY44"/>
    <mergeCell ref="AT44:AV44"/>
    <mergeCell ref="AT45:AV45"/>
    <mergeCell ref="BU46:BW46"/>
    <mergeCell ref="BX46:BZ46"/>
    <mergeCell ref="CA46:CC46"/>
    <mergeCell ref="CD46:CF46"/>
    <mergeCell ref="BR46:BT46"/>
    <mergeCell ref="CD44:CF44"/>
    <mergeCell ref="BI44:BK44"/>
    <mergeCell ref="BL44:BN44"/>
    <mergeCell ref="BO44:BQ44"/>
    <mergeCell ref="BR44:BT44"/>
    <mergeCell ref="BX44:BZ44"/>
    <mergeCell ref="BO45:BQ45"/>
    <mergeCell ref="BR45:BT45"/>
    <mergeCell ref="BU44:BW44"/>
    <mergeCell ref="BC46:BE46"/>
    <mergeCell ref="BF46:BH46"/>
    <mergeCell ref="AN43:AP43"/>
    <mergeCell ref="AQ43:AS43"/>
    <mergeCell ref="AT43:AV43"/>
    <mergeCell ref="AW43:AY43"/>
    <mergeCell ref="BF44:BH44"/>
    <mergeCell ref="BC44:BE44"/>
    <mergeCell ref="AZ44:BB44"/>
    <mergeCell ref="AQ44:AS44"/>
    <mergeCell ref="S46:U46"/>
    <mergeCell ref="V46:X46"/>
    <mergeCell ref="Y46:AA46"/>
    <mergeCell ref="AZ46:BB46"/>
    <mergeCell ref="AT46:AV46"/>
    <mergeCell ref="AK46:AM46"/>
    <mergeCell ref="AN46:AP46"/>
    <mergeCell ref="AW46:AY46"/>
    <mergeCell ref="AB44:AD44"/>
    <mergeCell ref="AE44:AG44"/>
    <mergeCell ref="AH44:AJ44"/>
    <mergeCell ref="AB46:AD46"/>
    <mergeCell ref="AE46:AG46"/>
    <mergeCell ref="AH46:AJ46"/>
    <mergeCell ref="AB45:AD45"/>
    <mergeCell ref="AH45:AJ45"/>
    <mergeCell ref="AE45:AG45"/>
    <mergeCell ref="AZ43:BB43"/>
    <mergeCell ref="BC43:BE43"/>
    <mergeCell ref="BF43:BH43"/>
    <mergeCell ref="AZ45:BB45"/>
    <mergeCell ref="BC45:BE45"/>
    <mergeCell ref="BF45:BH45"/>
    <mergeCell ref="Y43:AA43"/>
    <mergeCell ref="AE43:AG43"/>
    <mergeCell ref="AH43:AJ43"/>
    <mergeCell ref="AK43:AM43"/>
    <mergeCell ref="AB43:AD43"/>
    <mergeCell ref="S43:U43"/>
    <mergeCell ref="Y45:AA45"/>
    <mergeCell ref="P44:R44"/>
    <mergeCell ref="S44:U44"/>
    <mergeCell ref="V44:X44"/>
    <mergeCell ref="Y44:AA44"/>
    <mergeCell ref="P45:R45"/>
    <mergeCell ref="S45:U45"/>
    <mergeCell ref="V45:X45"/>
    <mergeCell ref="V43:X43"/>
    <mergeCell ref="A46:O46"/>
    <mergeCell ref="A41:R41"/>
    <mergeCell ref="A42:O42"/>
    <mergeCell ref="A43:O43"/>
    <mergeCell ref="A44:O44"/>
    <mergeCell ref="A45:O45"/>
    <mergeCell ref="P46:R46"/>
    <mergeCell ref="P43:R43"/>
    <mergeCell ref="AT29:AU29"/>
    <mergeCell ref="AN28:AP28"/>
    <mergeCell ref="BF28:BH28"/>
    <mergeCell ref="AQ28:AS28"/>
    <mergeCell ref="AT28:AV28"/>
    <mergeCell ref="AZ28:BB28"/>
    <mergeCell ref="AW28:AY28"/>
    <mergeCell ref="BC28:BE28"/>
    <mergeCell ref="AX29:AY29"/>
    <mergeCell ref="AJ29:AK29"/>
    <mergeCell ref="AH29:AI29"/>
    <mergeCell ref="AK28:AM28"/>
    <mergeCell ref="AP29:AQ29"/>
    <mergeCell ref="A40:O40"/>
    <mergeCell ref="P34:R34"/>
    <mergeCell ref="A36:O37"/>
    <mergeCell ref="R36:S37"/>
    <mergeCell ref="P40:S40"/>
    <mergeCell ref="A34:O34"/>
    <mergeCell ref="A35:O35"/>
    <mergeCell ref="S34:U34"/>
    <mergeCell ref="A38:O39"/>
    <mergeCell ref="T36:U37"/>
    <mergeCell ref="P31:Q31"/>
    <mergeCell ref="P35:R35"/>
    <mergeCell ref="AV29:AW29"/>
    <mergeCell ref="AN29:AO29"/>
    <mergeCell ref="AL29:AM29"/>
    <mergeCell ref="AR29:AS29"/>
    <mergeCell ref="AW30:AY30"/>
    <mergeCell ref="AN30:AP30"/>
    <mergeCell ref="AQ30:AS30"/>
    <mergeCell ref="AT30:AV30"/>
    <mergeCell ref="I8:AL8"/>
    <mergeCell ref="BL30:BN30"/>
    <mergeCell ref="AZ29:BA29"/>
    <mergeCell ref="BI30:BK30"/>
    <mergeCell ref="BC30:BE30"/>
    <mergeCell ref="BJ29:BK29"/>
    <mergeCell ref="BL29:BM29"/>
    <mergeCell ref="BN29:BO29"/>
    <mergeCell ref="BF29:BG29"/>
    <mergeCell ref="BD29:BE29"/>
    <mergeCell ref="BF32:BH32"/>
    <mergeCell ref="R31:U31"/>
    <mergeCell ref="A3:G3"/>
    <mergeCell ref="I3:N3"/>
    <mergeCell ref="A9:G9"/>
    <mergeCell ref="A4:G4"/>
    <mergeCell ref="I4:N4"/>
    <mergeCell ref="A8:G8"/>
    <mergeCell ref="A5:G5"/>
    <mergeCell ref="I5:AL5"/>
    <mergeCell ref="BC34:BE34"/>
    <mergeCell ref="AQ33:AS33"/>
    <mergeCell ref="AW32:AY32"/>
    <mergeCell ref="AZ32:BB32"/>
    <mergeCell ref="BC32:BE32"/>
    <mergeCell ref="BC36:BD37"/>
    <mergeCell ref="BE36:BF37"/>
    <mergeCell ref="BI35:BK35"/>
    <mergeCell ref="BK36:BL37"/>
    <mergeCell ref="BC35:BE35"/>
    <mergeCell ref="BL35:BN35"/>
    <mergeCell ref="BI36:BJ37"/>
    <mergeCell ref="BF35:BH35"/>
    <mergeCell ref="S41:T41"/>
    <mergeCell ref="U41:V41"/>
    <mergeCell ref="W41:X41"/>
    <mergeCell ref="Y41:Z41"/>
    <mergeCell ref="AA41:AB41"/>
    <mergeCell ref="AC41:AD41"/>
    <mergeCell ref="AI41:AJ41"/>
    <mergeCell ref="AE41:AF41"/>
    <mergeCell ref="AG41:AH41"/>
    <mergeCell ref="AK41:AL41"/>
    <mergeCell ref="BE41:BF41"/>
    <mergeCell ref="BG41:BH41"/>
    <mergeCell ref="BX29:BY30"/>
    <mergeCell ref="AC40:AP40"/>
    <mergeCell ref="AQ35:AS35"/>
    <mergeCell ref="BY39:BZ39"/>
    <mergeCell ref="AJ38:AR39"/>
    <mergeCell ref="AS36:AT37"/>
    <mergeCell ref="BG36:BH37"/>
    <mergeCell ref="BU30:BW30"/>
    <mergeCell ref="BR30:BT30"/>
    <mergeCell ref="BT29:BU29"/>
    <mergeCell ref="BO30:BQ30"/>
    <mergeCell ref="BV29:BW29"/>
    <mergeCell ref="BP29:BQ29"/>
    <mergeCell ref="BR29:BS29"/>
    <mergeCell ref="BX35:BY35"/>
    <mergeCell ref="BU35:BW35"/>
    <mergeCell ref="BY41:BZ41"/>
    <mergeCell ref="BU41:BV41"/>
    <mergeCell ref="BW41:BX41"/>
    <mergeCell ref="BA41:BB41"/>
    <mergeCell ref="BC41:BD41"/>
    <mergeCell ref="BI41:BJ41"/>
    <mergeCell ref="BK41:BL41"/>
    <mergeCell ref="BM41:BN41"/>
    <mergeCell ref="BO41:BP41"/>
    <mergeCell ref="BQ41:BR41"/>
    <mergeCell ref="BS41:BT41"/>
    <mergeCell ref="AK27:AM27"/>
    <mergeCell ref="AN27:AP27"/>
    <mergeCell ref="AE33:AG33"/>
    <mergeCell ref="AH32:AJ32"/>
    <mergeCell ref="AF31:AG31"/>
    <mergeCell ref="AH31:AI31"/>
    <mergeCell ref="AK30:AM30"/>
    <mergeCell ref="AK32:AM32"/>
    <mergeCell ref="AH28:AJ28"/>
    <mergeCell ref="AH27:AJ27"/>
    <mergeCell ref="AJ31:AK31"/>
    <mergeCell ref="AE32:AG32"/>
    <mergeCell ref="BO35:BQ35"/>
    <mergeCell ref="BR35:BT35"/>
    <mergeCell ref="AQ32:AS32"/>
    <mergeCell ref="AK34:AM34"/>
    <mergeCell ref="AK35:AM35"/>
    <mergeCell ref="AN35:AP35"/>
    <mergeCell ref="AT32:AV32"/>
    <mergeCell ref="BF34:BH34"/>
    <mergeCell ref="V31:W31"/>
    <mergeCell ref="X31:Y31"/>
    <mergeCell ref="Z31:AA31"/>
    <mergeCell ref="AD29:AE29"/>
    <mergeCell ref="AD31:AE31"/>
    <mergeCell ref="X29:Y29"/>
    <mergeCell ref="V40:Y40"/>
    <mergeCell ref="T40:U40"/>
    <mergeCell ref="Z40:AB40"/>
    <mergeCell ref="V34:X34"/>
    <mergeCell ref="P38:AI39"/>
    <mergeCell ref="Y35:AA35"/>
    <mergeCell ref="S35:U35"/>
    <mergeCell ref="AE35:AG35"/>
    <mergeCell ref="AB35:AD35"/>
    <mergeCell ref="Y34:AA34"/>
    <mergeCell ref="CD22:CE22"/>
    <mergeCell ref="A23:CF23"/>
    <mergeCell ref="AQ27:AS27"/>
    <mergeCell ref="AT27:AV27"/>
    <mergeCell ref="AW27:AY27"/>
    <mergeCell ref="BP24:BW24"/>
    <mergeCell ref="AI24:AY24"/>
    <mergeCell ref="AQ26:AR26"/>
    <mergeCell ref="AB27:AD27"/>
    <mergeCell ref="X22:CB22"/>
    <mergeCell ref="I16:S16"/>
    <mergeCell ref="I13:S13"/>
    <mergeCell ref="I14:S14"/>
    <mergeCell ref="CA39:CB39"/>
    <mergeCell ref="BO37:CB38"/>
    <mergeCell ref="BO39:BP39"/>
    <mergeCell ref="BQ39:BR39"/>
    <mergeCell ref="BS39:BT39"/>
    <mergeCell ref="BU39:BV39"/>
    <mergeCell ref="BW39:BX39"/>
    <mergeCell ref="A17:G17"/>
    <mergeCell ref="A13:G13"/>
    <mergeCell ref="A14:G14"/>
    <mergeCell ref="B22:D22"/>
    <mergeCell ref="A15:G15"/>
    <mergeCell ref="A16:G16"/>
    <mergeCell ref="A31:O31"/>
    <mergeCell ref="AU36:AV37"/>
    <mergeCell ref="AZ34:BB34"/>
    <mergeCell ref="AY36:AZ37"/>
    <mergeCell ref="AW35:AY35"/>
    <mergeCell ref="AW36:AX37"/>
    <mergeCell ref="BA36:BB37"/>
    <mergeCell ref="AZ35:BB35"/>
    <mergeCell ref="AT35:AV35"/>
    <mergeCell ref="AN32:AP32"/>
    <mergeCell ref="V32:X32"/>
    <mergeCell ref="Y32:AA32"/>
    <mergeCell ref="P32:R32"/>
    <mergeCell ref="A32:O33"/>
    <mergeCell ref="V33:X33"/>
    <mergeCell ref="AH33:AJ33"/>
    <mergeCell ref="AB31:AC31"/>
    <mergeCell ref="AO26:AP26"/>
    <mergeCell ref="AI26:AJ26"/>
    <mergeCell ref="AK26:AL26"/>
    <mergeCell ref="AM26:AN26"/>
    <mergeCell ref="AE30:AG30"/>
    <mergeCell ref="AH30:AJ30"/>
    <mergeCell ref="AE26:AF26"/>
    <mergeCell ref="AG26:AH26"/>
    <mergeCell ref="I15:S15"/>
    <mergeCell ref="I9:AL9"/>
    <mergeCell ref="I10:AM10"/>
    <mergeCell ref="I11:AM11"/>
    <mergeCell ref="I12:S12"/>
    <mergeCell ref="BF30:BH30"/>
    <mergeCell ref="AU26:AV26"/>
    <mergeCell ref="BF27:BH27"/>
    <mergeCell ref="AZ27:BB27"/>
    <mergeCell ref="AW26:AX26"/>
    <mergeCell ref="BA26:BB26"/>
    <mergeCell ref="BH29:BI29"/>
    <mergeCell ref="BB29:BC29"/>
    <mergeCell ref="AZ30:BB30"/>
    <mergeCell ref="BC27:BE27"/>
    <mergeCell ref="T20:V20"/>
    <mergeCell ref="AB30:AD30"/>
    <mergeCell ref="A20:Q20"/>
    <mergeCell ref="S30:U30"/>
    <mergeCell ref="P29:Q29"/>
    <mergeCell ref="Z29:AA29"/>
    <mergeCell ref="AB29:AC29"/>
    <mergeCell ref="X20:AD20"/>
    <mergeCell ref="P30:R30"/>
    <mergeCell ref="A29:O29"/>
    <mergeCell ref="BO19:CH19"/>
    <mergeCell ref="AS26:AT26"/>
    <mergeCell ref="BC26:BY26"/>
    <mergeCell ref="BV27:CF27"/>
    <mergeCell ref="C19:BM19"/>
    <mergeCell ref="AY26:AZ26"/>
    <mergeCell ref="BT20:CF20"/>
    <mergeCell ref="T21:V21"/>
    <mergeCell ref="X21:CB21"/>
    <mergeCell ref="A21:M21"/>
    <mergeCell ref="A30:O30"/>
    <mergeCell ref="AB34:AD34"/>
    <mergeCell ref="S32:U32"/>
    <mergeCell ref="AB32:AD32"/>
    <mergeCell ref="AB33:AD33"/>
    <mergeCell ref="P33:R33"/>
    <mergeCell ref="S33:U33"/>
    <mergeCell ref="Y33:AA33"/>
    <mergeCell ref="V30:X30"/>
    <mergeCell ref="Y30:AA30"/>
  </mergeCells>
  <dataValidations count="5">
    <dataValidation allowBlank="1" showInputMessage="1" showErrorMessage="1" imeMode="off" sqref="AQ40:BJ40 I1:N1 I3:N4 I12:S12"/>
    <dataValidation allowBlank="1" showInputMessage="1" showErrorMessage="1" imeMode="halfKatakana" sqref="I17:AC17 I8:AL9"/>
    <dataValidation allowBlank="1" showInputMessage="1" showErrorMessage="1" imeMode="on" sqref="AQ41:BJ41 B40:O41 BK30:BV41 B19:Q20 BW34:BW41 BW30:BW32 BU21:BW29 AQ30:AX39 AZ30:BJ39 R30:AP41 AY19:AY23 N21 AY25:AY39 AZ19:BT29 BU19:CF19 BX21:CF41 R19:AX29 AF12:AL15 I6:AL6 U12:AE16 T12:T15 P22:Q41 B22:O37 A19:A38 A40:A41"/>
    <dataValidation type="textLength" allowBlank="1" showInputMessage="1" showErrorMessage="1" imeMode="off" sqref="I15:S16">
      <formula1>1</formula1>
      <formula2>7</formula2>
    </dataValidation>
    <dataValidation allowBlank="1" showInputMessage="1" showErrorMessage="1" imeMode="hiragana" sqref="I7:AL7 I5:AL5 I10:I11 I13:I14"/>
  </dataValidations>
  <printOptions/>
  <pageMargins left="0.55" right="0.33" top="0.54" bottom="0.45" header="0.37" footer="0.3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26"/>
  <sheetViews>
    <sheetView tabSelected="1" view="pageBreakPreview" zoomScale="75" zoomScaleNormal="50" zoomScaleSheetLayoutView="75" workbookViewId="0" topLeftCell="A1">
      <selection activeCell="X3" sqref="X3:CB3"/>
    </sheetView>
  </sheetViews>
  <sheetFormatPr defaultColWidth="9.00390625" defaultRowHeight="13.5"/>
  <cols>
    <col min="1" max="10" width="1.4921875" style="0" customWidth="1"/>
    <col min="11" max="92" width="1.625" style="0" customWidth="1"/>
    <col min="93" max="93" width="1.625" style="6" customWidth="1"/>
    <col min="94" max="120" width="1.625" style="0" customWidth="1"/>
  </cols>
  <sheetData>
    <row r="1" spans="1:86" ht="24" customHeight="1">
      <c r="A1" s="3"/>
      <c r="B1" s="3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9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</row>
    <row r="2" spans="1:84" ht="27" customHeight="1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4"/>
      <c r="S2" s="9"/>
      <c r="T2" s="74" t="s">
        <v>1</v>
      </c>
      <c r="U2" s="74"/>
      <c r="V2" s="74"/>
      <c r="W2" s="9"/>
      <c r="X2" s="79"/>
      <c r="Y2" s="79"/>
      <c r="Z2" s="79"/>
      <c r="AA2" s="79"/>
      <c r="AB2" s="79"/>
      <c r="AC2" s="79"/>
      <c r="AD2" s="7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251" t="s">
        <v>47</v>
      </c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</row>
    <row r="3" spans="1:84" ht="27" customHeight="1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41" t="s">
        <v>23</v>
      </c>
      <c r="O3" s="39"/>
      <c r="P3" s="39"/>
      <c r="Q3" s="40"/>
      <c r="R3" s="9"/>
      <c r="S3" s="9"/>
      <c r="T3" s="70" t="s">
        <v>2</v>
      </c>
      <c r="U3" s="70"/>
      <c r="V3" s="70"/>
      <c r="W3" s="1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11"/>
      <c r="CD3" s="11"/>
      <c r="CE3" s="11"/>
      <c r="CF3" s="11"/>
    </row>
    <row r="4" spans="1:84" ht="27" customHeight="1">
      <c r="A4" s="12"/>
      <c r="B4" s="106" t="s">
        <v>3</v>
      </c>
      <c r="C4" s="106"/>
      <c r="D4" s="106"/>
      <c r="E4" s="11"/>
      <c r="F4" s="11"/>
      <c r="G4" s="11"/>
      <c r="H4" s="11"/>
      <c r="I4" s="11"/>
      <c r="J4" s="11" t="s">
        <v>59</v>
      </c>
      <c r="K4" s="11"/>
      <c r="L4" s="11"/>
      <c r="M4" s="11"/>
      <c r="N4" s="11"/>
      <c r="O4" s="11"/>
      <c r="P4" s="11"/>
      <c r="Q4" s="13"/>
      <c r="R4" s="9"/>
      <c r="S4" s="9"/>
      <c r="T4" s="221" t="s">
        <v>4</v>
      </c>
      <c r="U4" s="221"/>
      <c r="V4" s="221"/>
      <c r="W4" s="10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9"/>
      <c r="CD4" s="123" t="s">
        <v>5</v>
      </c>
      <c r="CE4" s="123"/>
      <c r="CF4" s="9"/>
    </row>
    <row r="5" spans="1:84" ht="27" customHeight="1">
      <c r="A5" s="124" t="s">
        <v>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</row>
    <row r="6" spans="1:84" ht="27" customHeight="1" thickBot="1">
      <c r="A6" s="228" t="s">
        <v>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25" t="s">
        <v>8</v>
      </c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25" t="s">
        <v>9</v>
      </c>
      <c r="BQ6" s="125"/>
      <c r="BR6" s="125"/>
      <c r="BS6" s="125"/>
      <c r="BT6" s="125"/>
      <c r="BU6" s="125"/>
      <c r="BV6" s="125"/>
      <c r="BW6" s="125"/>
      <c r="BX6" s="14"/>
      <c r="BY6" s="14"/>
      <c r="BZ6" s="14"/>
      <c r="CA6" s="14"/>
      <c r="CB6" s="14"/>
      <c r="CC6" s="14"/>
      <c r="CD6" s="14"/>
      <c r="CE6" s="14"/>
      <c r="CF6" s="14"/>
    </row>
    <row r="7" spans="1:84" ht="8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</row>
    <row r="8" spans="1:93" s="1" customFormat="1" ht="21" customHeight="1" thickBot="1">
      <c r="A8" s="229" t="s">
        <v>22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1"/>
      <c r="AE8" s="94"/>
      <c r="AF8" s="9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86"/>
      <c r="BB8" s="87"/>
      <c r="BC8" s="66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16"/>
      <c r="CA8" s="16"/>
      <c r="CB8" s="16"/>
      <c r="CC8" s="17"/>
      <c r="CD8" s="17"/>
      <c r="CE8" s="17"/>
      <c r="CF8" s="17"/>
      <c r="CO8" s="7"/>
    </row>
    <row r="9" spans="1:93" s="1" customFormat="1" ht="30" customHeight="1" thickBot="1" thickTop="1">
      <c r="A9" s="96" t="s">
        <v>24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225"/>
      <c r="Q9" s="83"/>
      <c r="R9" s="226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2"/>
      <c r="BG9" s="83"/>
      <c r="BH9" s="84"/>
      <c r="BI9" s="18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246" t="s">
        <v>58</v>
      </c>
      <c r="BW9" s="247"/>
      <c r="BX9" s="247"/>
      <c r="BY9" s="247"/>
      <c r="BZ9" s="247"/>
      <c r="CA9" s="247"/>
      <c r="CB9" s="247"/>
      <c r="CC9" s="247"/>
      <c r="CD9" s="247"/>
      <c r="CE9" s="247"/>
      <c r="CF9" s="248"/>
      <c r="CO9" s="7"/>
    </row>
    <row r="10" spans="1:93" s="1" customFormat="1" ht="30" customHeight="1" thickTop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232"/>
      <c r="Q10" s="197"/>
      <c r="R10" s="23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96"/>
      <c r="BG10" s="197"/>
      <c r="BH10" s="198"/>
      <c r="BI10" s="18"/>
      <c r="BJ10" s="19"/>
      <c r="BK10" s="19"/>
      <c r="BL10" s="19"/>
      <c r="BM10" s="19"/>
      <c r="BN10" s="19"/>
      <c r="BO10" s="19"/>
      <c r="BP10" s="19"/>
      <c r="BQ10" s="20"/>
      <c r="BR10" s="19"/>
      <c r="BS10" s="19"/>
      <c r="BT10" s="38" t="s">
        <v>48</v>
      </c>
      <c r="BU10" s="36"/>
      <c r="BV10" s="37"/>
      <c r="BW10" s="19"/>
      <c r="BX10" s="19"/>
      <c r="BY10" s="19"/>
      <c r="BZ10" s="20"/>
      <c r="CA10" s="20"/>
      <c r="CB10" s="20"/>
      <c r="CC10" s="20"/>
      <c r="CD10" s="20"/>
      <c r="CE10" s="20"/>
      <c r="CF10" s="20"/>
      <c r="CO10" s="7"/>
    </row>
    <row r="11" spans="1:93" s="1" customFormat="1" ht="30" customHeight="1">
      <c r="A11" s="54" t="s">
        <v>27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76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150"/>
      <c r="BW11" s="151"/>
      <c r="BX11" s="152"/>
      <c r="BY11" s="153"/>
      <c r="BZ11" s="20"/>
      <c r="CA11" s="20"/>
      <c r="CB11" s="20"/>
      <c r="CC11" s="20"/>
      <c r="CD11" s="20"/>
      <c r="CE11" s="20"/>
      <c r="CF11" s="20"/>
      <c r="CO11" s="7"/>
    </row>
    <row r="12" spans="1:93" s="1" customFormat="1" ht="30" customHeight="1">
      <c r="A12" s="54" t="s">
        <v>28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/>
      <c r="P12" s="80"/>
      <c r="Q12" s="81"/>
      <c r="R12" s="81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147"/>
      <c r="BV12" s="148"/>
      <c r="BW12" s="149"/>
      <c r="BX12" s="152"/>
      <c r="BY12" s="153"/>
      <c r="BZ12" s="20"/>
      <c r="CA12" s="20"/>
      <c r="CB12" s="20"/>
      <c r="CC12" s="20"/>
      <c r="CD12" s="20"/>
      <c r="CE12" s="20"/>
      <c r="CF12" s="20"/>
      <c r="CO12" s="7"/>
    </row>
    <row r="13" spans="1:93" s="1" customFormat="1" ht="24" customHeight="1">
      <c r="A13" s="102" t="s">
        <v>10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79">
        <v>1</v>
      </c>
      <c r="Q13" s="180"/>
      <c r="R13" s="169" t="s">
        <v>11</v>
      </c>
      <c r="S13" s="170"/>
      <c r="T13" s="170"/>
      <c r="U13" s="171"/>
      <c r="V13" s="121"/>
      <c r="W13" s="122"/>
      <c r="X13" s="93"/>
      <c r="Y13" s="93"/>
      <c r="Z13" s="93"/>
      <c r="AA13" s="93"/>
      <c r="AB13" s="93" t="s">
        <v>12</v>
      </c>
      <c r="AC13" s="93"/>
      <c r="AD13" s="93"/>
      <c r="AE13" s="93"/>
      <c r="AF13" s="93"/>
      <c r="AG13" s="93"/>
      <c r="AH13" s="93"/>
      <c r="AI13" s="93"/>
      <c r="AJ13" s="137"/>
      <c r="AK13" s="138"/>
      <c r="AL13" s="18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20"/>
      <c r="CA13" s="20"/>
      <c r="CB13" s="20"/>
      <c r="CC13" s="20"/>
      <c r="CD13" s="20"/>
      <c r="CE13" s="20"/>
      <c r="CF13" s="20"/>
      <c r="CO13" s="7"/>
    </row>
    <row r="14" spans="1:93" s="1" customFormat="1" ht="30" customHeight="1">
      <c r="A14" s="96" t="s">
        <v>25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60"/>
      <c r="Q14" s="61"/>
      <c r="R14" s="62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139"/>
      <c r="AR14" s="61"/>
      <c r="AS14" s="62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139"/>
      <c r="BG14" s="61"/>
      <c r="BH14" s="146"/>
      <c r="BI14" s="21"/>
      <c r="BJ14" s="22"/>
      <c r="BK14" s="22"/>
      <c r="BL14" s="22"/>
      <c r="BM14" s="22"/>
      <c r="BN14" s="22"/>
      <c r="BO14" s="22"/>
      <c r="BP14" s="22"/>
      <c r="BQ14" s="22"/>
      <c r="BR14" s="22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F14" s="27" t="e">
        <f>IF(#REF!=1,#REF!,"")</f>
        <v>#REF!</v>
      </c>
      <c r="CO14" s="7"/>
    </row>
    <row r="15" spans="1:93" s="1" customFormat="1" ht="30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60"/>
      <c r="Q15" s="61"/>
      <c r="R15" s="62"/>
      <c r="S15" s="58"/>
      <c r="T15" s="58"/>
      <c r="U15" s="58"/>
      <c r="V15" s="58"/>
      <c r="W15" s="58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166"/>
      <c r="AR15" s="167"/>
      <c r="AS15" s="168"/>
      <c r="AT15" s="3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2"/>
      <c r="BJ15" s="22"/>
      <c r="BK15" s="22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2"/>
      <c r="BY15" s="22"/>
      <c r="BZ15" s="20"/>
      <c r="CA15" s="20"/>
      <c r="CB15" s="20"/>
      <c r="CC15" s="20"/>
      <c r="CD15" s="20"/>
      <c r="CE15" s="20"/>
      <c r="CF15" s="20"/>
      <c r="CO15" s="7"/>
    </row>
    <row r="16" spans="1:93" s="1" customFormat="1" ht="30" customHeight="1">
      <c r="A16" s="192" t="s">
        <v>13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82"/>
      <c r="Q16" s="183"/>
      <c r="R16" s="184"/>
      <c r="S16" s="58"/>
      <c r="T16" s="58"/>
      <c r="U16" s="58"/>
      <c r="V16" s="58"/>
      <c r="W16" s="58"/>
      <c r="X16" s="58"/>
      <c r="Y16" s="58"/>
      <c r="Z16" s="58"/>
      <c r="AA16" s="58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140"/>
      <c r="BG16" s="141"/>
      <c r="BH16" s="142"/>
      <c r="BI16" s="34"/>
      <c r="BJ16" s="35"/>
      <c r="BK16" s="35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0"/>
      <c r="CA16" s="20"/>
      <c r="CB16" s="20"/>
      <c r="CC16" s="20"/>
      <c r="CD16" s="20"/>
      <c r="CE16" s="20"/>
      <c r="CF16" s="20"/>
      <c r="CO16" s="7"/>
    </row>
    <row r="17" spans="1:93" s="1" customFormat="1" ht="30" customHeight="1">
      <c r="A17" s="192" t="s">
        <v>14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39"/>
      <c r="Q17" s="61"/>
      <c r="R17" s="62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139"/>
      <c r="BG17" s="61"/>
      <c r="BH17" s="62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139"/>
      <c r="BV17" s="61"/>
      <c r="BW17" s="146"/>
      <c r="BX17" s="144"/>
      <c r="BY17" s="145"/>
      <c r="BZ17" s="20"/>
      <c r="CA17" s="20"/>
      <c r="CB17" s="20"/>
      <c r="CC17" s="20"/>
      <c r="CD17" s="20"/>
      <c r="CE17" s="20"/>
      <c r="CF17" s="20"/>
      <c r="CO17" s="7"/>
    </row>
    <row r="18" spans="1:93" s="1" customFormat="1" ht="9" customHeight="1">
      <c r="A18" s="185" t="s">
        <v>55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7"/>
      <c r="P18" s="160"/>
      <c r="Q18" s="161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61"/>
      <c r="AI18" s="164"/>
      <c r="AJ18" s="213" t="s">
        <v>29</v>
      </c>
      <c r="AK18" s="214"/>
      <c r="AL18" s="214"/>
      <c r="AM18" s="214"/>
      <c r="AN18" s="214"/>
      <c r="AO18" s="214"/>
      <c r="AP18" s="214"/>
      <c r="AQ18" s="214"/>
      <c r="AR18" s="215"/>
      <c r="AS18" s="160"/>
      <c r="AT18" s="161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61"/>
      <c r="BL18" s="164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O18" s="7"/>
    </row>
    <row r="19" spans="1:93" s="1" customFormat="1" ht="21" customHeight="1">
      <c r="A19" s="188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90"/>
      <c r="P19" s="162"/>
      <c r="Q19" s="163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63"/>
      <c r="AI19" s="165"/>
      <c r="AJ19" s="216"/>
      <c r="AK19" s="217"/>
      <c r="AL19" s="217"/>
      <c r="AM19" s="217"/>
      <c r="AN19" s="217"/>
      <c r="AO19" s="217"/>
      <c r="AP19" s="217"/>
      <c r="AQ19" s="217"/>
      <c r="AR19" s="218"/>
      <c r="AS19" s="162"/>
      <c r="AT19" s="163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63"/>
      <c r="BL19" s="165"/>
      <c r="BM19" s="20"/>
      <c r="BN19" s="20"/>
      <c r="BO19" s="115" t="s">
        <v>31</v>
      </c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7"/>
      <c r="CC19" s="20"/>
      <c r="CD19" s="20"/>
      <c r="CE19" s="20"/>
      <c r="CF19" s="20"/>
      <c r="CO19" s="7"/>
    </row>
    <row r="20" spans="1:93" s="1" customFormat="1" ht="23.25" customHeight="1">
      <c r="A20" s="96" t="s">
        <v>66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  <c r="P20" s="234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6"/>
      <c r="AJ20" s="154" t="s">
        <v>16</v>
      </c>
      <c r="AK20" s="155"/>
      <c r="AL20" s="155"/>
      <c r="AM20" s="155"/>
      <c r="AN20" s="155"/>
      <c r="AO20" s="155"/>
      <c r="AP20" s="155"/>
      <c r="AQ20" s="155"/>
      <c r="AR20" s="156"/>
      <c r="AS20" s="240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2"/>
      <c r="BM20" s="20"/>
      <c r="BN20" s="20"/>
      <c r="BO20" s="118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20"/>
      <c r="CC20" s="20"/>
      <c r="CD20" s="20"/>
      <c r="CE20" s="20"/>
      <c r="CF20" s="20"/>
      <c r="CO20" s="7"/>
    </row>
    <row r="21" spans="1:93" s="1" customFormat="1" ht="21.75" customHeight="1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  <c r="P21" s="237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9"/>
      <c r="AJ21" s="157"/>
      <c r="AK21" s="158"/>
      <c r="AL21" s="158"/>
      <c r="AM21" s="158"/>
      <c r="AN21" s="158"/>
      <c r="AO21" s="158"/>
      <c r="AP21" s="158"/>
      <c r="AQ21" s="158"/>
      <c r="AR21" s="159"/>
      <c r="AS21" s="243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5"/>
      <c r="BM21" s="20"/>
      <c r="BN21" s="20"/>
      <c r="BO21" s="121"/>
      <c r="BP21" s="122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113"/>
      <c r="CB21" s="114"/>
      <c r="CC21" s="20"/>
      <c r="CD21" s="20"/>
      <c r="CE21" s="20"/>
      <c r="CF21" s="20"/>
      <c r="CO21" s="7"/>
    </row>
    <row r="22" spans="1:93" s="1" customFormat="1" ht="30" customHeight="1">
      <c r="A22" s="181" t="s">
        <v>26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  <c r="P22" s="191" t="s">
        <v>17</v>
      </c>
      <c r="Q22" s="191"/>
      <c r="R22" s="191"/>
      <c r="S22" s="127"/>
      <c r="T22" s="127" t="s">
        <v>18</v>
      </c>
      <c r="U22" s="127"/>
      <c r="V22" s="127" t="s">
        <v>19</v>
      </c>
      <c r="W22" s="127"/>
      <c r="X22" s="127"/>
      <c r="Y22" s="127"/>
      <c r="Z22" s="128"/>
      <c r="AA22" s="129"/>
      <c r="AB22" s="130"/>
      <c r="AC22" s="154" t="s">
        <v>20</v>
      </c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6"/>
      <c r="AQ22" s="202"/>
      <c r="AR22" s="20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203"/>
      <c r="BH22" s="203"/>
      <c r="BI22" s="210"/>
      <c r="BJ22" s="211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O22" s="7"/>
    </row>
    <row r="23" spans="1:93" s="1" customFormat="1" ht="30" customHeight="1">
      <c r="A23" s="54" t="s">
        <v>30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60" t="e">
        <f>MID(#REF!,1,1)</f>
        <v>#REF!</v>
      </c>
      <c r="T23" s="62"/>
      <c r="U23" s="58" t="e">
        <f>MID(#REF!,2,1)</f>
        <v>#REF!</v>
      </c>
      <c r="V23" s="58"/>
      <c r="W23" s="58" t="e">
        <f>MID(#REF!,3,1)</f>
        <v>#REF!</v>
      </c>
      <c r="X23" s="58"/>
      <c r="Y23" s="58" t="e">
        <f>MID(#REF!,4,1)</f>
        <v>#REF!</v>
      </c>
      <c r="Z23" s="58"/>
      <c r="AA23" s="58" t="e">
        <f>MID(#REF!,5,1)</f>
        <v>#REF!</v>
      </c>
      <c r="AB23" s="58"/>
      <c r="AC23" s="58" t="e">
        <f>MID(#REF!,6,1)</f>
        <v>#REF!</v>
      </c>
      <c r="AD23" s="58"/>
      <c r="AE23" s="58" t="e">
        <f>MID(#REF!,7,1)</f>
        <v>#REF!</v>
      </c>
      <c r="AF23" s="58"/>
      <c r="AG23" s="58" t="e">
        <f>MID(#REF!,8,1)</f>
        <v>#REF!</v>
      </c>
      <c r="AH23" s="58"/>
      <c r="AI23" s="58" t="e">
        <f>MID(#REF!,9,1)</f>
        <v>#REF!</v>
      </c>
      <c r="AJ23" s="58"/>
      <c r="AK23" s="58" t="e">
        <f>MID(#REF!,10,1)</f>
        <v>#REF!</v>
      </c>
      <c r="AL23" s="58"/>
      <c r="AM23" s="58" t="e">
        <f>MID(#REF!,11,1)</f>
        <v>#REF!</v>
      </c>
      <c r="AN23" s="58"/>
      <c r="AO23" s="58" t="e">
        <f>MID(#REF!,12,1)</f>
        <v>#REF!</v>
      </c>
      <c r="AP23" s="58"/>
      <c r="AQ23" s="58" t="e">
        <f>MID(#REF!,13,1)</f>
        <v>#REF!</v>
      </c>
      <c r="AR23" s="58"/>
      <c r="AS23" s="58" t="e">
        <f>MID(#REF!,14,1)</f>
        <v>#REF!</v>
      </c>
      <c r="AT23" s="58"/>
      <c r="AU23" s="58" t="e">
        <f>MID(#REF!,15,1)</f>
        <v>#REF!</v>
      </c>
      <c r="AV23" s="58"/>
      <c r="AW23" s="58" t="e">
        <f>MID(#REF!,16,1)</f>
        <v>#REF!</v>
      </c>
      <c r="AX23" s="58"/>
      <c r="AY23" s="58" t="e">
        <f>MID(#REF!,17,1)</f>
        <v>#REF!</v>
      </c>
      <c r="AZ23" s="58"/>
      <c r="BA23" s="58" t="e">
        <f>MID(#REF!,18,1)</f>
        <v>#REF!</v>
      </c>
      <c r="BB23" s="58"/>
      <c r="BC23" s="58" t="e">
        <f>MID(#REF!,19,1)</f>
        <v>#REF!</v>
      </c>
      <c r="BD23" s="58"/>
      <c r="BE23" s="58" t="e">
        <f>MID(#REF!,20,1)</f>
        <v>#REF!</v>
      </c>
      <c r="BF23" s="58"/>
      <c r="BG23" s="58" t="e">
        <f>MID(#REF!,21,1)</f>
        <v>#REF!</v>
      </c>
      <c r="BH23" s="58"/>
      <c r="BI23" s="58" t="e">
        <f>MID(#REF!,22,1)</f>
        <v>#REF!</v>
      </c>
      <c r="BJ23" s="58"/>
      <c r="BK23" s="58" t="e">
        <f>MID(#REF!,23,1)</f>
        <v>#REF!</v>
      </c>
      <c r="BL23" s="58"/>
      <c r="BM23" s="58" t="e">
        <f>MID(#REF!,24,1)</f>
        <v>#REF!</v>
      </c>
      <c r="BN23" s="58"/>
      <c r="BO23" s="58" t="e">
        <f>MID(#REF!,25,1)</f>
        <v>#REF!</v>
      </c>
      <c r="BP23" s="58"/>
      <c r="BQ23" s="58" t="e">
        <f>MID(#REF!,26,1)</f>
        <v>#REF!</v>
      </c>
      <c r="BR23" s="58"/>
      <c r="BS23" s="58" t="e">
        <f>MID(#REF!,27,1)</f>
        <v>#REF!</v>
      </c>
      <c r="BT23" s="58"/>
      <c r="BU23" s="58" t="e">
        <f>MID(#REF!,28,1)</f>
        <v>#REF!</v>
      </c>
      <c r="BV23" s="58"/>
      <c r="BW23" s="58" t="e">
        <f>MID(#REF!,29,1)</f>
        <v>#REF!</v>
      </c>
      <c r="BX23" s="58"/>
      <c r="BY23" s="139" t="e">
        <f>MID(#REF!,30,1)</f>
        <v>#REF!</v>
      </c>
      <c r="BZ23" s="146"/>
      <c r="CA23" s="20"/>
      <c r="CB23" s="20"/>
      <c r="CC23" s="20"/>
      <c r="CD23" s="20"/>
      <c r="CE23" s="20"/>
      <c r="CF23" s="20"/>
      <c r="CO23" s="7"/>
    </row>
    <row r="24" spans="1:93" s="2" customFormat="1" ht="27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CO24" s="8"/>
    </row>
    <row r="25" s="2" customFormat="1" ht="13.5">
      <c r="CO25" s="8"/>
    </row>
    <row r="26" s="2" customFormat="1" ht="13.5">
      <c r="CO26" s="8"/>
    </row>
  </sheetData>
  <mergeCells count="274">
    <mergeCell ref="P16:R16"/>
    <mergeCell ref="S16:U16"/>
    <mergeCell ref="V16:X16"/>
    <mergeCell ref="AW9:AY9"/>
    <mergeCell ref="Y16:AA16"/>
    <mergeCell ref="AB16:AD16"/>
    <mergeCell ref="AE16:AG16"/>
    <mergeCell ref="AH16:AJ16"/>
    <mergeCell ref="AN15:AP15"/>
    <mergeCell ref="AQ15:AS15"/>
    <mergeCell ref="AO23:AP23"/>
    <mergeCell ref="AW23:AX23"/>
    <mergeCell ref="AY23:AZ23"/>
    <mergeCell ref="AU23:AV23"/>
    <mergeCell ref="AS23:AT23"/>
    <mergeCell ref="AQ23:AR23"/>
    <mergeCell ref="AJ20:AR21"/>
    <mergeCell ref="AW17:AY17"/>
    <mergeCell ref="AZ17:BB17"/>
    <mergeCell ref="A2:Q2"/>
    <mergeCell ref="A3:M3"/>
    <mergeCell ref="T3:V3"/>
    <mergeCell ref="P18:Q19"/>
    <mergeCell ref="R18:S19"/>
    <mergeCell ref="T18:U19"/>
    <mergeCell ref="V18:W19"/>
    <mergeCell ref="C1:BM1"/>
    <mergeCell ref="BO1:CH1"/>
    <mergeCell ref="T2:V2"/>
    <mergeCell ref="X2:AD2"/>
    <mergeCell ref="BO2:CF2"/>
    <mergeCell ref="BP6:BW6"/>
    <mergeCell ref="T4:V4"/>
    <mergeCell ref="X3:CB3"/>
    <mergeCell ref="X4:CB4"/>
    <mergeCell ref="A5:CF5"/>
    <mergeCell ref="A6:W6"/>
    <mergeCell ref="AI6:AY6"/>
    <mergeCell ref="CD4:CE4"/>
    <mergeCell ref="B4:D4"/>
    <mergeCell ref="BY21:BZ21"/>
    <mergeCell ref="CA21:CB21"/>
    <mergeCell ref="BO19:CB20"/>
    <mergeCell ref="BO21:BP21"/>
    <mergeCell ref="BQ21:BR21"/>
    <mergeCell ref="BS21:BT21"/>
    <mergeCell ref="BU21:BV21"/>
    <mergeCell ref="BW21:BX21"/>
    <mergeCell ref="AY18:AZ19"/>
    <mergeCell ref="AH18:AI19"/>
    <mergeCell ref="AW18:AX19"/>
    <mergeCell ref="AJ18:AR19"/>
    <mergeCell ref="AS18:AT19"/>
    <mergeCell ref="AU18:AV19"/>
    <mergeCell ref="AZ14:BB14"/>
    <mergeCell ref="BC14:BE14"/>
    <mergeCell ref="BC17:BE17"/>
    <mergeCell ref="BU17:BW17"/>
    <mergeCell ref="BI17:BK17"/>
    <mergeCell ref="BL17:BN17"/>
    <mergeCell ref="BO17:BQ17"/>
    <mergeCell ref="BR17:BT17"/>
    <mergeCell ref="BL15:BW15"/>
    <mergeCell ref="BF14:BH14"/>
    <mergeCell ref="BC8:BY8"/>
    <mergeCell ref="BX11:BY12"/>
    <mergeCell ref="BV9:CF9"/>
    <mergeCell ref="BA8:BB8"/>
    <mergeCell ref="BR12:BT12"/>
    <mergeCell ref="BL12:BN12"/>
    <mergeCell ref="BT11:BU11"/>
    <mergeCell ref="BO12:BQ12"/>
    <mergeCell ref="BJ11:BK11"/>
    <mergeCell ref="BU12:BW12"/>
    <mergeCell ref="AS8:AT8"/>
    <mergeCell ref="AU8:AV8"/>
    <mergeCell ref="AW8:AX8"/>
    <mergeCell ref="AY8:AZ8"/>
    <mergeCell ref="BA22:BB22"/>
    <mergeCell ref="BC22:BD22"/>
    <mergeCell ref="BE22:BF22"/>
    <mergeCell ref="BG22:BH22"/>
    <mergeCell ref="P22:S22"/>
    <mergeCell ref="V22:Y22"/>
    <mergeCell ref="T22:U22"/>
    <mergeCell ref="Z22:AB22"/>
    <mergeCell ref="BY23:BZ23"/>
    <mergeCell ref="AE8:AF8"/>
    <mergeCell ref="AG8:AH8"/>
    <mergeCell ref="AI8:AJ8"/>
    <mergeCell ref="AK8:AL8"/>
    <mergeCell ref="AM8:AN8"/>
    <mergeCell ref="AO8:AP8"/>
    <mergeCell ref="AS20:BL21"/>
    <mergeCell ref="BI22:BJ22"/>
    <mergeCell ref="AU22:AV22"/>
    <mergeCell ref="AQ8:AR8"/>
    <mergeCell ref="AC22:AP22"/>
    <mergeCell ref="BQ23:BR23"/>
    <mergeCell ref="BS23:BT23"/>
    <mergeCell ref="AI23:AJ23"/>
    <mergeCell ref="AK23:AL23"/>
    <mergeCell ref="BE23:BF23"/>
    <mergeCell ref="BG23:BH23"/>
    <mergeCell ref="BK18:BL19"/>
    <mergeCell ref="AB17:AD17"/>
    <mergeCell ref="BU23:BV23"/>
    <mergeCell ref="BW23:BX23"/>
    <mergeCell ref="BI23:BJ23"/>
    <mergeCell ref="BK23:BL23"/>
    <mergeCell ref="BM23:BN23"/>
    <mergeCell ref="BO23:BP23"/>
    <mergeCell ref="Y23:Z23"/>
    <mergeCell ref="AC23:AD23"/>
    <mergeCell ref="AE23:AF23"/>
    <mergeCell ref="AG23:AH23"/>
    <mergeCell ref="BG18:BH19"/>
    <mergeCell ref="BI18:BJ19"/>
    <mergeCell ref="BF17:BH17"/>
    <mergeCell ref="BA18:BB19"/>
    <mergeCell ref="BC18:BD19"/>
    <mergeCell ref="BE18:BF19"/>
    <mergeCell ref="BX17:BY17"/>
    <mergeCell ref="AQ16:AS16"/>
    <mergeCell ref="AT16:AV16"/>
    <mergeCell ref="AW16:AY16"/>
    <mergeCell ref="AQ17:AS17"/>
    <mergeCell ref="AT17:AV17"/>
    <mergeCell ref="AZ16:BB16"/>
    <mergeCell ref="BC16:BE16"/>
    <mergeCell ref="BF16:BH16"/>
    <mergeCell ref="AN16:AP16"/>
    <mergeCell ref="AK15:AM15"/>
    <mergeCell ref="AK16:AM16"/>
    <mergeCell ref="AB15:AD15"/>
    <mergeCell ref="AE15:AG15"/>
    <mergeCell ref="AH15:AJ15"/>
    <mergeCell ref="P14:R14"/>
    <mergeCell ref="S14:U14"/>
    <mergeCell ref="AH14:AJ14"/>
    <mergeCell ref="P15:R15"/>
    <mergeCell ref="S15:U15"/>
    <mergeCell ref="V15:X15"/>
    <mergeCell ref="Y15:AA15"/>
    <mergeCell ref="AN14:AP14"/>
    <mergeCell ref="AQ14:AS14"/>
    <mergeCell ref="AT14:AV14"/>
    <mergeCell ref="AW14:AY14"/>
    <mergeCell ref="AK14:AM14"/>
    <mergeCell ref="V13:W13"/>
    <mergeCell ref="X13:Y13"/>
    <mergeCell ref="Z13:AA13"/>
    <mergeCell ref="AB13:AC13"/>
    <mergeCell ref="AF13:AG13"/>
    <mergeCell ref="AB14:AD14"/>
    <mergeCell ref="AE14:AG14"/>
    <mergeCell ref="V14:X14"/>
    <mergeCell ref="Y14:AA14"/>
    <mergeCell ref="AH12:AJ12"/>
    <mergeCell ref="AK12:AM12"/>
    <mergeCell ref="AH13:AI13"/>
    <mergeCell ref="P13:Q13"/>
    <mergeCell ref="AD13:AE13"/>
    <mergeCell ref="AJ13:AK13"/>
    <mergeCell ref="R13:U13"/>
    <mergeCell ref="AE12:AG12"/>
    <mergeCell ref="X11:Y11"/>
    <mergeCell ref="Z11:AA11"/>
    <mergeCell ref="AB11:AC11"/>
    <mergeCell ref="V12:X12"/>
    <mergeCell ref="BV11:BW11"/>
    <mergeCell ref="BL11:BM11"/>
    <mergeCell ref="BN11:BO11"/>
    <mergeCell ref="BP11:BQ11"/>
    <mergeCell ref="BR11:BS11"/>
    <mergeCell ref="BI12:BK12"/>
    <mergeCell ref="BC12:BE12"/>
    <mergeCell ref="BF12:BH12"/>
    <mergeCell ref="BB11:BC11"/>
    <mergeCell ref="AZ12:BB12"/>
    <mergeCell ref="BD11:BE11"/>
    <mergeCell ref="BF11:BG11"/>
    <mergeCell ref="BH11:BI11"/>
    <mergeCell ref="AQ12:AS12"/>
    <mergeCell ref="AZ11:BA11"/>
    <mergeCell ref="AR11:AS11"/>
    <mergeCell ref="AT12:AV12"/>
    <mergeCell ref="AW12:AY12"/>
    <mergeCell ref="AT11:AU11"/>
    <mergeCell ref="AV11:AW11"/>
    <mergeCell ref="AX11:AY11"/>
    <mergeCell ref="AP11:AQ11"/>
    <mergeCell ref="AN12:AP12"/>
    <mergeCell ref="BF10:BH10"/>
    <mergeCell ref="P11:Q11"/>
    <mergeCell ref="AQ10:AS10"/>
    <mergeCell ref="AT10:AV10"/>
    <mergeCell ref="AN11:AO11"/>
    <mergeCell ref="AL11:AM11"/>
    <mergeCell ref="AJ11:AK11"/>
    <mergeCell ref="AZ10:BB10"/>
    <mergeCell ref="AW10:AY10"/>
    <mergeCell ref="V11:W11"/>
    <mergeCell ref="BF9:BH9"/>
    <mergeCell ref="P10:R10"/>
    <mergeCell ref="S10:U10"/>
    <mergeCell ref="V10:X10"/>
    <mergeCell ref="Y10:AA10"/>
    <mergeCell ref="AB10:AD10"/>
    <mergeCell ref="AE10:AG10"/>
    <mergeCell ref="AH10:AJ10"/>
    <mergeCell ref="BC10:BE10"/>
    <mergeCell ref="AN10:AP10"/>
    <mergeCell ref="P20:AI21"/>
    <mergeCell ref="A17:O17"/>
    <mergeCell ref="P17:R17"/>
    <mergeCell ref="AF18:AG19"/>
    <mergeCell ref="X18:Y19"/>
    <mergeCell ref="Z18:AA19"/>
    <mergeCell ref="AB18:AC19"/>
    <mergeCell ref="AD18:AE19"/>
    <mergeCell ref="V17:X17"/>
    <mergeCell ref="BC9:BE9"/>
    <mergeCell ref="AH9:AJ9"/>
    <mergeCell ref="AZ9:BB9"/>
    <mergeCell ref="Y9:AA9"/>
    <mergeCell ref="AB9:AD9"/>
    <mergeCell ref="AE9:AG9"/>
    <mergeCell ref="AK9:AM9"/>
    <mergeCell ref="AN9:AP9"/>
    <mergeCell ref="AQ9:AS9"/>
    <mergeCell ref="AT9:AV9"/>
    <mergeCell ref="A24:O24"/>
    <mergeCell ref="A11:O11"/>
    <mergeCell ref="A12:O12"/>
    <mergeCell ref="A14:O15"/>
    <mergeCell ref="A16:O16"/>
    <mergeCell ref="A13:O13"/>
    <mergeCell ref="A22:O22"/>
    <mergeCell ref="A18:O19"/>
    <mergeCell ref="R11:S11"/>
    <mergeCell ref="P12:R12"/>
    <mergeCell ref="S12:U12"/>
    <mergeCell ref="AK10:AM10"/>
    <mergeCell ref="T11:U11"/>
    <mergeCell ref="AH11:AI11"/>
    <mergeCell ref="AD11:AE11"/>
    <mergeCell ref="AF11:AG11"/>
    <mergeCell ref="Y12:AA12"/>
    <mergeCell ref="AB12:AD12"/>
    <mergeCell ref="A9:O10"/>
    <mergeCell ref="V9:X9"/>
    <mergeCell ref="P9:R9"/>
    <mergeCell ref="S9:U9"/>
    <mergeCell ref="A8:AD8"/>
    <mergeCell ref="BC23:BD23"/>
    <mergeCell ref="AM23:AN23"/>
    <mergeCell ref="AE17:AG17"/>
    <mergeCell ref="AH17:AJ17"/>
    <mergeCell ref="AK17:AM17"/>
    <mergeCell ref="AN17:AP17"/>
    <mergeCell ref="AQ22:AR22"/>
    <mergeCell ref="AS22:AT22"/>
    <mergeCell ref="BA23:BB23"/>
    <mergeCell ref="AY22:AZ22"/>
    <mergeCell ref="A20:O21"/>
    <mergeCell ref="Y17:AA17"/>
    <mergeCell ref="AA23:AB23"/>
    <mergeCell ref="A23:R23"/>
    <mergeCell ref="S23:T23"/>
    <mergeCell ref="U23:V23"/>
    <mergeCell ref="W23:X23"/>
    <mergeCell ref="AW22:AX22"/>
    <mergeCell ref="S17:U17"/>
  </mergeCells>
  <dataValidations count="2">
    <dataValidation allowBlank="1" showInputMessage="1" showErrorMessage="1" imeMode="off" sqref="AQ22:BJ22"/>
    <dataValidation allowBlank="1" showInputMessage="1" showErrorMessage="1" imeMode="on" sqref="AY7:AY21 AQ23:BJ23 BW16:BW23 BX9:CF23 BI11:BJ21 AQ1:AX21 AY1:AY5 N3 R1:AP23 BI9:BW10 B1:Q2 BP1:CF1 BK11:BV23 BO1:BO2 AZ1:BH21 BI1:BN8 BO3:CF8 BW11:BW14 B22:O23 P4:Q23 B4:O19 A1:A20 A22:A23"/>
  </dataValidations>
  <printOptions/>
  <pageMargins left="0.5511811023622047" right="0.31496062992125984" top="0.5511811023622047" bottom="0.2362204724409449" header="0.35433070866141736" footer="0.1968503937007874"/>
  <pageSetup horizontalDpi="300" verticalDpi="3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ADW011</dc:creator>
  <cp:keywords/>
  <dc:description/>
  <cp:lastModifiedBy>TOSHIBA</cp:lastModifiedBy>
  <cp:lastPrinted>2009-04-30T08:07:34Z</cp:lastPrinted>
  <dcterms:created xsi:type="dcterms:W3CDTF">2000-06-20T23:55:26Z</dcterms:created>
  <dcterms:modified xsi:type="dcterms:W3CDTF">2010-09-13T04:36:35Z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99794491</vt:i4>
  </property>
  <property fmtid="{D5CDD505-2E9C-101B-9397-08002B2CF9AE}" pid="3" name="_EmailSubject">
    <vt:lpwstr>債権者マスタの記載について</vt:lpwstr>
  </property>
  <property fmtid="{D5CDD505-2E9C-101B-9397-08002B2CF9AE}" pid="4" name="_AuthorEmail">
    <vt:lpwstr>Kimitsugu.Shibano@city.ishikari.hokkaido.jp</vt:lpwstr>
  </property>
  <property fmtid="{D5CDD505-2E9C-101B-9397-08002B2CF9AE}" pid="5" name="_AuthorEmailDisplayName">
    <vt:lpwstr>柴野  公孫</vt:lpwstr>
  </property>
  <property fmtid="{D5CDD505-2E9C-101B-9397-08002B2CF9AE}" pid="6" name="_ReviewingToolsShownOnce">
    <vt:lpwstr/>
  </property>
</Properties>
</file>