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建設水道部\水道営業課\◎H17～\■料金改定作業\R03_改定\周知関係\03 ホームページ\"/>
    </mc:Choice>
  </mc:AlternateContent>
  <xr:revisionPtr revIDLastSave="0" documentId="13_ncr:1_{DFEC7CBC-905B-426B-A7E3-D09AF2CDD34F}" xr6:coauthVersionLast="44" xr6:coauthVersionMax="44" xr10:uidLastSave="{00000000-0000-0000-0000-000000000000}"/>
  <bookViews>
    <workbookView xWindow="-120" yWindow="-120" windowWidth="20730" windowHeight="11760" xr2:uid="{00000000-000D-0000-FFFF-FFFF00000000}"/>
  </bookViews>
  <sheets>
    <sheet name="水道料金及び下水道使用料計算シート" sheetId="3" r:id="rId1"/>
  </sheets>
  <definedNames>
    <definedName name="_xlnm.Print_Area" localSheetId="0">水道料金及び下水道使用料計算シート!$A$1:$J$20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" l="1"/>
  <c r="C14" i="3"/>
  <c r="B15" i="3" l="1"/>
  <c r="G14" i="3"/>
  <c r="H13" i="3" l="1"/>
  <c r="H12" i="3"/>
  <c r="H14" i="3" l="1"/>
  <c r="H9" i="3" s="1"/>
  <c r="C12" i="3"/>
  <c r="C11" i="3"/>
  <c r="C15" i="3" l="1"/>
  <c r="C9" i="3" s="1"/>
  <c r="C17" i="3" l="1"/>
</calcChain>
</file>

<file path=xl/sharedStrings.xml><?xml version="1.0" encoding="utf-8"?>
<sst xmlns="http://schemas.openxmlformats.org/spreadsheetml/2006/main" count="49" uniqueCount="35">
  <si>
    <t>口径</t>
    <rPh sb="0" eb="2">
      <t>コウケイ</t>
    </rPh>
    <phoneticPr fontId="2"/>
  </si>
  <si>
    <t>mm</t>
    <phoneticPr fontId="2"/>
  </si>
  <si>
    <t>立方メートル</t>
    <phoneticPr fontId="2"/>
  </si>
  <si>
    <t>従量0～7</t>
    <rPh sb="0" eb="2">
      <t>ジュウリョウ</t>
    </rPh>
    <phoneticPr fontId="2"/>
  </si>
  <si>
    <t>基本</t>
    <rPh sb="0" eb="2">
      <t>キホン</t>
    </rPh>
    <phoneticPr fontId="2"/>
  </si>
  <si>
    <t>円</t>
    <rPh sb="0" eb="1">
      <t>エン</t>
    </rPh>
    <phoneticPr fontId="2"/>
  </si>
  <si>
    <t>　基本料金</t>
    <rPh sb="1" eb="3">
      <t>キホン</t>
    </rPh>
    <rPh sb="3" eb="5">
      <t>リョウキン</t>
    </rPh>
    <phoneticPr fontId="2"/>
  </si>
  <si>
    <t>（内訳）</t>
    <rPh sb="1" eb="3">
      <t>ウチワケ</t>
    </rPh>
    <phoneticPr fontId="2"/>
  </si>
  <si>
    <t>計算基礎②（口径及び従量別水道使用料）</t>
    <rPh sb="0" eb="2">
      <t>ケイサン</t>
    </rPh>
    <rPh sb="2" eb="4">
      <t>キソ</t>
    </rPh>
    <rPh sb="6" eb="8">
      <t>コウケイ</t>
    </rPh>
    <rPh sb="8" eb="9">
      <t>オヨ</t>
    </rPh>
    <rPh sb="10" eb="12">
      <t>ジュウリョウ</t>
    </rPh>
    <rPh sb="12" eb="13">
      <t>ベツ</t>
    </rPh>
    <rPh sb="13" eb="15">
      <t>スイドウ</t>
    </rPh>
    <rPh sb="15" eb="18">
      <t>シヨウリョウ</t>
    </rPh>
    <phoneticPr fontId="2"/>
  </si>
  <si>
    <t>計算基礎①（口径別基本料金）</t>
    <rPh sb="0" eb="2">
      <t>ケイサン</t>
    </rPh>
    <rPh sb="2" eb="4">
      <t>キソ</t>
    </rPh>
    <rPh sb="6" eb="8">
      <t>コウケイ</t>
    </rPh>
    <rPh sb="8" eb="9">
      <t>ベツ</t>
    </rPh>
    <rPh sb="9" eb="11">
      <t>キホン</t>
    </rPh>
    <rPh sb="11" eb="13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</si>
  <si>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</si>
  <si>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下水道使用料</t>
    <rPh sb="0" eb="1">
      <t>シタ</t>
    </rPh>
    <rPh sb="1" eb="3">
      <t>スイドウ</t>
    </rPh>
    <rPh sb="3" eb="5">
      <t>シヨウ</t>
    </rPh>
    <rPh sb="5" eb="6">
      <t>リョウ</t>
    </rPh>
    <phoneticPr fontId="2"/>
  </si>
  <si>
    <t>　従量料金（水量0～7）</t>
    <rPh sb="1" eb="3">
      <t>ジュウリョウ</t>
    </rPh>
    <rPh sb="3" eb="5">
      <t>リョウキン</t>
    </rPh>
    <rPh sb="6" eb="8">
      <t>スイリョウ</t>
    </rPh>
    <phoneticPr fontId="2"/>
  </si>
  <si>
    <t>【水道料金計算】</t>
    <rPh sb="1" eb="3">
      <t>スイドウ</t>
    </rPh>
    <rPh sb="3" eb="5">
      <t>リョウキン</t>
    </rPh>
    <rPh sb="5" eb="7">
      <t>ケイサン</t>
    </rPh>
    <phoneticPr fontId="2"/>
  </si>
  <si>
    <t>※水道料金（下水道含）は、月始めに検針を行い、前月実績を当該月分水道料金としております。納付書は当該月25日頃に発送し、口座振替はさらに翌月の10日に振替を行います。</t>
    <rPh sb="1" eb="3">
      <t>スイドウ</t>
    </rPh>
    <rPh sb="3" eb="5">
      <t>リョウキン</t>
    </rPh>
    <rPh sb="6" eb="8">
      <t>ゲスイ</t>
    </rPh>
    <rPh sb="8" eb="9">
      <t>ミチ</t>
    </rPh>
    <rPh sb="9" eb="10">
      <t>フク</t>
    </rPh>
    <rPh sb="13" eb="14">
      <t>ツキ</t>
    </rPh>
    <rPh sb="14" eb="15">
      <t>ハジ</t>
    </rPh>
    <rPh sb="17" eb="19">
      <t>ケンシン</t>
    </rPh>
    <rPh sb="20" eb="21">
      <t>オコナ</t>
    </rPh>
    <rPh sb="23" eb="25">
      <t>ゼンゲツ</t>
    </rPh>
    <rPh sb="25" eb="27">
      <t>ジッセキ</t>
    </rPh>
    <rPh sb="32" eb="34">
      <t>スイドウ</t>
    </rPh>
    <rPh sb="34" eb="36">
      <t>リョウキン</t>
    </rPh>
    <rPh sb="44" eb="47">
      <t>ノウフショ</t>
    </rPh>
    <rPh sb="48" eb="50">
      <t>トウガイ</t>
    </rPh>
    <rPh sb="50" eb="51">
      <t>ツキ</t>
    </rPh>
    <rPh sb="53" eb="54">
      <t>ニチ</t>
    </rPh>
    <rPh sb="54" eb="55">
      <t>コロ</t>
    </rPh>
    <rPh sb="56" eb="58">
      <t>ハッソウ</t>
    </rPh>
    <rPh sb="75" eb="77">
      <t>フリカエ</t>
    </rPh>
    <rPh sb="78" eb="79">
      <t>オコナ</t>
    </rPh>
    <phoneticPr fontId="2"/>
  </si>
  <si>
    <t>　（例 ： 「6月に使用した分の水道料金」は7月上旬に検針を行い、「7月分水道料金」として納付書を7月25日頃に発送。口座振替の方は8月10日に引き落とされます。）</t>
    <rPh sb="2" eb="3">
      <t>レイ</t>
    </rPh>
    <rPh sb="8" eb="9">
      <t>ガツ</t>
    </rPh>
    <rPh sb="10" eb="12">
      <t>シヨウ</t>
    </rPh>
    <rPh sb="14" eb="15">
      <t>ブン</t>
    </rPh>
    <rPh sb="16" eb="18">
      <t>スイドウ</t>
    </rPh>
    <rPh sb="18" eb="20">
      <t>リョウキン</t>
    </rPh>
    <rPh sb="23" eb="24">
      <t>ガツ</t>
    </rPh>
    <rPh sb="24" eb="26">
      <t>ジョウジュン</t>
    </rPh>
    <rPh sb="27" eb="29">
      <t>ケンシン</t>
    </rPh>
    <rPh sb="30" eb="31">
      <t>オコナ</t>
    </rPh>
    <rPh sb="35" eb="37">
      <t>ガツブン</t>
    </rPh>
    <rPh sb="37" eb="39">
      <t>スイドウ</t>
    </rPh>
    <rPh sb="39" eb="41">
      <t>リョウキン</t>
    </rPh>
    <rPh sb="45" eb="48">
      <t>ノウフショ</t>
    </rPh>
    <rPh sb="50" eb="51">
      <t>ガツ</t>
    </rPh>
    <rPh sb="53" eb="54">
      <t>ニチ</t>
    </rPh>
    <rPh sb="54" eb="55">
      <t>コロ</t>
    </rPh>
    <rPh sb="56" eb="58">
      <t>ハッソウ</t>
    </rPh>
    <rPh sb="59" eb="61">
      <t>コウザ</t>
    </rPh>
    <rPh sb="61" eb="63">
      <t>フリカエ</t>
    </rPh>
    <rPh sb="64" eb="65">
      <t>カタ</t>
    </rPh>
    <rPh sb="67" eb="68">
      <t>ガツ</t>
    </rPh>
    <rPh sb="70" eb="71">
      <t>ニチ</t>
    </rPh>
    <rPh sb="72" eb="73">
      <t>ヒ</t>
    </rPh>
    <rPh sb="74" eb="75">
      <t>オ</t>
    </rPh>
    <phoneticPr fontId="2"/>
  </si>
  <si>
    <t>※ドロップダウンリストから選択</t>
    <rPh sb="13" eb="15">
      <t>センタク</t>
    </rPh>
    <phoneticPr fontId="2"/>
  </si>
  <si>
    <t>※整数を入力</t>
    <rPh sb="1" eb="3">
      <t>セイスウ</t>
    </rPh>
    <rPh sb="4" eb="6">
      <t>ニュウリョク</t>
    </rPh>
    <phoneticPr fontId="2"/>
  </si>
  <si>
    <t>【水道管口径・使用水量入力フォーム】</t>
    <rPh sb="1" eb="4">
      <t>スイドウカン</t>
    </rPh>
    <rPh sb="4" eb="6">
      <t>コウケイ</t>
    </rPh>
    <rPh sb="7" eb="11">
      <t>シヨウスイリョウ</t>
    </rPh>
    <rPh sb="11" eb="13">
      <t>ニュウリョク</t>
    </rPh>
    <phoneticPr fontId="2"/>
  </si>
  <si>
    <t>水道料金及び下水道使用料等計算シート</t>
    <rPh sb="0" eb="2">
      <t>スイドウ</t>
    </rPh>
    <rPh sb="2" eb="4">
      <t>リョウキン</t>
    </rPh>
    <rPh sb="4" eb="5">
      <t>オヨ</t>
    </rPh>
    <rPh sb="6" eb="9">
      <t>ゲスイドウ</t>
    </rPh>
    <rPh sb="9" eb="11">
      <t>シヨウ</t>
    </rPh>
    <rPh sb="11" eb="12">
      <t>リョウ</t>
    </rPh>
    <rPh sb="12" eb="13">
      <t>トウ</t>
    </rPh>
    <rPh sb="13" eb="15">
      <t>ケイサン</t>
    </rPh>
    <phoneticPr fontId="2"/>
  </si>
  <si>
    <t>　超過汚水量料金
（31平方メートル以上の部分）</t>
    <rPh sb="1" eb="3">
      <t>チョウカ</t>
    </rPh>
    <rPh sb="3" eb="5">
      <t>オスイ</t>
    </rPh>
    <rPh sb="5" eb="6">
      <t>リョウ</t>
    </rPh>
    <rPh sb="6" eb="8">
      <t>リョウキン</t>
    </rPh>
    <rPh sb="12" eb="14">
      <t>ヘイホウ</t>
    </rPh>
    <rPh sb="18" eb="20">
      <t>イジョウ</t>
    </rPh>
    <rPh sb="21" eb="23">
      <t>ブブン</t>
    </rPh>
    <phoneticPr fontId="2"/>
  </si>
  <si>
    <t>　超過汚水量料金
（11～30平方メートルの部分）</t>
    <rPh sb="1" eb="3">
      <t>チョウカ</t>
    </rPh>
    <rPh sb="3" eb="5">
      <t>オスイ</t>
    </rPh>
    <rPh sb="5" eb="6">
      <t>リョウ</t>
    </rPh>
    <rPh sb="6" eb="8">
      <t>リョウキン</t>
    </rPh>
    <rPh sb="15" eb="17">
      <t>ヘイホウ</t>
    </rPh>
    <rPh sb="22" eb="24">
      <t>ブブン</t>
    </rPh>
    <phoneticPr fontId="2"/>
  </si>
  <si>
    <t>　基本下水道使用料
（10平方メートルまでの部分）</t>
    <rPh sb="1" eb="3">
      <t>キホン</t>
    </rPh>
    <rPh sb="3" eb="6">
      <t>ゲスイドウ</t>
    </rPh>
    <rPh sb="6" eb="8">
      <t>シヨウ</t>
    </rPh>
    <rPh sb="8" eb="9">
      <t>リョウ</t>
    </rPh>
    <rPh sb="13" eb="15">
      <t>ヘイホウ</t>
    </rPh>
    <rPh sb="22" eb="24">
      <t>ブブン</t>
    </rPh>
    <phoneticPr fontId="2"/>
  </si>
  <si>
    <t>●　水道料金の月額は次のとおりです。</t>
    <rPh sb="2" eb="4">
      <t>スイドウ</t>
    </rPh>
    <rPh sb="4" eb="6">
      <t>リョウキン</t>
    </rPh>
    <rPh sb="7" eb="9">
      <t>ゲツガク</t>
    </rPh>
    <rPh sb="10" eb="11">
      <t>ツギ</t>
    </rPh>
    <phoneticPr fontId="2"/>
  </si>
  <si>
    <t>●　下水道使用料の月額は次のとおりです。</t>
    <rPh sb="2" eb="3">
      <t>シタ</t>
    </rPh>
    <rPh sb="3" eb="5">
      <t>スイドウ</t>
    </rPh>
    <rPh sb="5" eb="7">
      <t>シヨウ</t>
    </rPh>
    <rPh sb="7" eb="8">
      <t>リョウ</t>
    </rPh>
    <rPh sb="9" eb="11">
      <t>ゲツガク</t>
    </rPh>
    <rPh sb="12" eb="13">
      <t>ツギ</t>
    </rPh>
    <phoneticPr fontId="2"/>
  </si>
  <si>
    <t>○　ご使用の水道の口径を選択してください。（単位：mm）</t>
    <rPh sb="3" eb="5">
      <t>シヨウ</t>
    </rPh>
    <rPh sb="6" eb="8">
      <t>スイドウ</t>
    </rPh>
    <rPh sb="9" eb="11">
      <t>コウケイ</t>
    </rPh>
    <rPh sb="12" eb="14">
      <t>センタク</t>
    </rPh>
    <rPh sb="22" eb="24">
      <t>タンイ</t>
    </rPh>
    <phoneticPr fontId="2"/>
  </si>
  <si>
    <t>○　予定使用水量を入力してください。（単位：立方メートル）</t>
    <rPh sb="2" eb="4">
      <t>ヨテイ</t>
    </rPh>
    <rPh sb="4" eb="6">
      <t>シヨウ</t>
    </rPh>
    <rPh sb="6" eb="8">
      <t>スイリョウ</t>
    </rPh>
    <rPh sb="9" eb="11">
      <t>ニュウリョク</t>
    </rPh>
    <rPh sb="19" eb="21">
      <t>タンイ</t>
    </rPh>
    <rPh sb="22" eb="24">
      <t>リッポウ</t>
    </rPh>
    <phoneticPr fontId="2"/>
  </si>
  <si>
    <t>●　水道料金及び下水道使用料の合計額</t>
    <rPh sb="2" eb="4">
      <t>スイドウ</t>
    </rPh>
    <rPh sb="4" eb="6">
      <t>リョウキン</t>
    </rPh>
    <rPh sb="6" eb="7">
      <t>オヨ</t>
    </rPh>
    <rPh sb="8" eb="11">
      <t>ゲスイドウ</t>
    </rPh>
    <rPh sb="11" eb="13">
      <t>シヨウ</t>
    </rPh>
    <rPh sb="13" eb="14">
      <t>リョウ</t>
    </rPh>
    <rPh sb="15" eb="17">
      <t>ゴウケイ</t>
    </rPh>
    <rPh sb="17" eb="18">
      <t>ガク</t>
    </rPh>
    <phoneticPr fontId="2"/>
  </si>
  <si>
    <t>【消費税率を変更できます】</t>
    <rPh sb="1" eb="4">
      <t>ショウヒゼイ</t>
    </rPh>
    <rPh sb="4" eb="5">
      <t>リツ</t>
    </rPh>
    <rPh sb="6" eb="8">
      <t>ヘンコウ</t>
    </rPh>
    <phoneticPr fontId="2"/>
  </si>
  <si>
    <t>合計</t>
    <rPh sb="0" eb="1">
      <t>ゴウ</t>
    </rPh>
    <rPh sb="1" eb="2">
      <t>ケイ</t>
    </rPh>
    <phoneticPr fontId="2"/>
  </si>
  <si>
    <t>　従量料金（水量8～20）</t>
    <rPh sb="6" eb="8">
      <t>スイリョウ</t>
    </rPh>
    <phoneticPr fontId="2"/>
  </si>
  <si>
    <t>　従量料金（水量21以上）</t>
    <rPh sb="6" eb="8">
      <t>スイリョウ</t>
    </rPh>
    <rPh sb="10" eb="12">
      <t>イジョウ</t>
    </rPh>
    <phoneticPr fontId="2"/>
  </si>
  <si>
    <t>従量8～20</t>
    <rPh sb="0" eb="2">
      <t>ジュウリョウ</t>
    </rPh>
    <phoneticPr fontId="2"/>
  </si>
  <si>
    <t>従量21以上</t>
    <rPh sb="0" eb="2">
      <t>ジュウリョウ</t>
    </rPh>
    <rPh sb="4" eb="6">
      <t>イジョウ</t>
    </rPh>
    <phoneticPr fontId="2"/>
  </si>
  <si>
    <t>（令和3年4月検針分から）</t>
    <rPh sb="1" eb="2">
      <t>レイ</t>
    </rPh>
    <rPh sb="2" eb="3">
      <t>ワ</t>
    </rPh>
    <rPh sb="4" eb="5">
      <t>ネン</t>
    </rPh>
    <rPh sb="6" eb="7">
      <t>ガツ</t>
    </rPh>
    <rPh sb="7" eb="10">
      <t>ケンシンブン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</si>
</sst>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20"/>
      <color theme="1"/>
      <name val="HGS創英角ﾎﾟｯﾌﾟ体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HGS創英角ﾎﾟｯﾌﾟ体"/>
      <family val="3"/>
      <charset val="128"/>
    </font>
    <font>
      <b/>
      <sz val="14"/>
      <color theme="1"/>
      <name val="HGS創英角ﾎﾟｯﾌﾟ体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9" fontId="5" fillId="2" borderId="17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9" fontId="8" fillId="0" borderId="0" xfId="0" applyNumberFormat="1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13" fillId="0" borderId="10" xfId="0" applyFont="1" applyBorder="1" applyAlignment="1" applyProtection="1">
      <alignment vertical="top"/>
    </xf>
    <xf numFmtId="0" fontId="8" fillId="0" borderId="10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8" fillId="0" borderId="1" xfId="0" applyFont="1" applyBorder="1" applyProtection="1">
      <alignment vertical="center"/>
    </xf>
    <xf numFmtId="3" fontId="8" fillId="0" borderId="1" xfId="0" applyNumberFormat="1" applyFont="1" applyBorder="1" applyProtection="1">
      <alignment vertical="center"/>
    </xf>
    <xf numFmtId="0" fontId="8" fillId="0" borderId="2" xfId="0" applyFont="1" applyFill="1" applyBorder="1" applyProtection="1">
      <alignment vertical="center"/>
    </xf>
    <xf numFmtId="0" fontId="3" fillId="0" borderId="2" xfId="0" applyFont="1" applyBorder="1" applyAlignment="1" applyProtection="1">
      <alignment vertical="center" shrinkToFit="1"/>
    </xf>
    <xf numFmtId="0" fontId="8" fillId="0" borderId="2" xfId="0" applyFont="1" applyBorder="1" applyProtection="1">
      <alignment vertical="center"/>
    </xf>
    <xf numFmtId="0" fontId="8" fillId="0" borderId="14" xfId="0" applyFont="1" applyBorder="1" applyAlignment="1" applyProtection="1">
      <alignment horizontal="left" vertical="center" shrinkToFit="1"/>
    </xf>
    <xf numFmtId="38" fontId="14" fillId="0" borderId="15" xfId="1" applyFont="1" applyBorder="1" applyAlignment="1" applyProtection="1">
      <alignment vertical="center" shrinkToFit="1"/>
    </xf>
    <xf numFmtId="0" fontId="8" fillId="0" borderId="16" xfId="0" applyFont="1" applyBorder="1" applyProtection="1">
      <alignment vertical="center"/>
    </xf>
    <xf numFmtId="0" fontId="8" fillId="0" borderId="14" xfId="0" applyFont="1" applyBorder="1" applyAlignment="1" applyProtection="1">
      <alignment vertical="center" wrapText="1" shrinkToFit="1"/>
    </xf>
    <xf numFmtId="0" fontId="8" fillId="0" borderId="14" xfId="0" applyFont="1" applyFill="1" applyBorder="1" applyAlignment="1" applyProtection="1">
      <alignment horizontal="left" vertical="center" shrinkToFit="1"/>
    </xf>
    <xf numFmtId="0" fontId="8" fillId="0" borderId="14" xfId="0" applyFont="1" applyFill="1" applyBorder="1" applyAlignment="1" applyProtection="1">
      <alignment vertical="center" wrapText="1" shrinkToFit="1"/>
    </xf>
    <xf numFmtId="0" fontId="8" fillId="0" borderId="14" xfId="0" applyFont="1" applyFill="1" applyBorder="1" applyAlignment="1" applyProtection="1">
      <alignment vertical="center" shrinkToFit="1"/>
    </xf>
    <xf numFmtId="38" fontId="5" fillId="0" borderId="0" xfId="1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8" fillId="0" borderId="17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3" fillId="0" borderId="18" xfId="0" applyFont="1" applyBorder="1" applyAlignment="1" applyProtection="1">
      <alignment vertical="top"/>
    </xf>
    <xf numFmtId="0" fontId="11" fillId="0" borderId="0" xfId="0" applyFont="1" applyBorder="1" applyProtection="1">
      <alignment vertical="center"/>
    </xf>
    <xf numFmtId="38" fontId="12" fillId="0" borderId="0" xfId="0" applyNumberFormat="1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/>
    <xf numFmtId="38" fontId="15" fillId="0" borderId="3" xfId="1" applyFont="1" applyBorder="1" applyAlignment="1" applyProtection="1">
      <alignment vertical="center" shrinkToFit="1"/>
    </xf>
    <xf numFmtId="38" fontId="15" fillId="0" borderId="3" xfId="0" applyNumberFormat="1" applyFont="1" applyBorder="1" applyAlignment="1" applyProtection="1">
      <alignment vertical="center" shrinkToFit="1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view="pageBreakPreview" zoomScale="80" zoomScaleNormal="80" zoomScaleSheetLayoutView="80" workbookViewId="0">
      <pane ySplit="6" topLeftCell="A10" activePane="bottomLeft" state="frozen"/>
      <selection pane="bottomLeft" activeCell="H11" sqref="H11"/>
    </sheetView>
  </sheetViews>
  <sheetFormatPr defaultRowHeight="24" customHeight="1" x14ac:dyDescent="0.15"/>
  <cols>
    <col min="1" max="1" width="11.375" style="3" customWidth="1"/>
    <col min="2" max="2" width="28.25" style="3" bestFit="1" customWidth="1"/>
    <col min="3" max="3" width="18.25" style="3" customWidth="1"/>
    <col min="4" max="4" width="3.75" style="3" bestFit="1" customWidth="1"/>
    <col min="5" max="6" width="11.375" style="3" customWidth="1"/>
    <col min="7" max="7" width="28" style="3" bestFit="1" customWidth="1"/>
    <col min="8" max="8" width="18.25" style="3" customWidth="1"/>
    <col min="9" max="9" width="3.75" style="3" bestFit="1" customWidth="1"/>
    <col min="10" max="10" width="4" style="3" customWidth="1"/>
    <col min="11" max="11" width="1.25" style="3" customWidth="1"/>
    <col min="12" max="12" width="7.625" style="3" customWidth="1"/>
    <col min="13" max="13" width="10.125" style="3" bestFit="1" customWidth="1"/>
    <col min="14" max="14" width="11.25" style="3" bestFit="1" customWidth="1"/>
    <col min="15" max="15" width="7.75" style="3" customWidth="1"/>
    <col min="16" max="18" width="10.75" style="3" customWidth="1"/>
    <col min="19" max="16384" width="9" style="3"/>
  </cols>
  <sheetData>
    <row r="1" spans="1:18" ht="24" customHeight="1" thickBot="1" x14ac:dyDescent="0.2">
      <c r="A1" s="2" t="s">
        <v>19</v>
      </c>
      <c r="J1" s="4" t="s">
        <v>34</v>
      </c>
    </row>
    <row r="2" spans="1:18" ht="24" customHeight="1" thickTop="1" x14ac:dyDescent="0.15">
      <c r="A2" s="5" t="s">
        <v>18</v>
      </c>
      <c r="B2" s="6"/>
      <c r="C2" s="6"/>
      <c r="D2" s="6"/>
      <c r="E2" s="6"/>
      <c r="F2" s="6"/>
      <c r="G2" s="6"/>
      <c r="H2" s="6"/>
      <c r="I2" s="6"/>
      <c r="J2" s="7"/>
    </row>
    <row r="3" spans="1:18" ht="24" customHeight="1" thickBot="1" x14ac:dyDescent="0.2">
      <c r="A3" s="8" t="s">
        <v>25</v>
      </c>
      <c r="B3" s="9"/>
      <c r="C3" s="9"/>
      <c r="D3" s="10"/>
      <c r="E3" s="10"/>
      <c r="F3" s="9" t="s">
        <v>26</v>
      </c>
      <c r="G3" s="10"/>
      <c r="H3" s="10"/>
      <c r="I3" s="10"/>
      <c r="J3" s="11"/>
    </row>
    <row r="4" spans="1:18" ht="24" customHeight="1" x14ac:dyDescent="0.15">
      <c r="A4" s="12"/>
      <c r="B4" s="49">
        <v>13</v>
      </c>
      <c r="C4" s="10"/>
      <c r="D4" s="9"/>
      <c r="E4" s="9"/>
      <c r="F4" s="10"/>
      <c r="G4" s="49">
        <v>20</v>
      </c>
      <c r="H4" s="9"/>
      <c r="I4" s="9"/>
      <c r="J4" s="11"/>
    </row>
    <row r="5" spans="1:18" ht="24" customHeight="1" thickBot="1" x14ac:dyDescent="0.2">
      <c r="A5" s="8"/>
      <c r="B5" s="50"/>
      <c r="C5" s="13" t="s">
        <v>1</v>
      </c>
      <c r="D5" s="9"/>
      <c r="E5" s="9"/>
      <c r="F5" s="9"/>
      <c r="G5" s="50"/>
      <c r="H5" s="14" t="s">
        <v>2</v>
      </c>
      <c r="I5" s="9"/>
      <c r="J5" s="11"/>
      <c r="L5" s="15"/>
    </row>
    <row r="6" spans="1:18" ht="24" customHeight="1" thickBot="1" x14ac:dyDescent="0.2">
      <c r="A6" s="16"/>
      <c r="B6" s="17" t="s">
        <v>16</v>
      </c>
      <c r="C6" s="18"/>
      <c r="D6" s="18"/>
      <c r="E6" s="18"/>
      <c r="F6" s="18"/>
      <c r="G6" s="17" t="s">
        <v>17</v>
      </c>
      <c r="H6" s="18"/>
      <c r="I6" s="18"/>
      <c r="J6" s="19"/>
    </row>
    <row r="7" spans="1:18" ht="24" customHeight="1" thickTop="1" x14ac:dyDescent="0.15">
      <c r="A7" s="3" t="s">
        <v>13</v>
      </c>
      <c r="L7" s="3" t="s">
        <v>9</v>
      </c>
      <c r="O7" s="3" t="s">
        <v>8</v>
      </c>
    </row>
    <row r="8" spans="1:18" ht="24" customHeight="1" x14ac:dyDescent="0.15">
      <c r="A8" s="3" t="s">
        <v>23</v>
      </c>
      <c r="F8" s="3" t="s">
        <v>24</v>
      </c>
      <c r="L8" s="20" t="s">
        <v>0</v>
      </c>
      <c r="M8" s="20" t="s">
        <v>4</v>
      </c>
      <c r="O8" s="20" t="s">
        <v>0</v>
      </c>
      <c r="P8" s="21" t="s">
        <v>3</v>
      </c>
      <c r="Q8" s="21" t="s">
        <v>32</v>
      </c>
      <c r="R8" s="21" t="s">
        <v>33</v>
      </c>
    </row>
    <row r="9" spans="1:18" ht="24" customHeight="1" thickBot="1" x14ac:dyDescent="0.2">
      <c r="B9" s="22" t="s">
        <v>10</v>
      </c>
      <c r="C9" s="47">
        <f>SUM(C11:C15)</f>
        <v>4503</v>
      </c>
      <c r="D9" s="23" t="s">
        <v>5</v>
      </c>
      <c r="E9" s="24"/>
      <c r="F9" s="24"/>
      <c r="G9" s="22" t="s">
        <v>11</v>
      </c>
      <c r="H9" s="47">
        <f>SUM(H11:H14)</f>
        <v>2739</v>
      </c>
      <c r="I9" s="23" t="s">
        <v>5</v>
      </c>
      <c r="L9" s="25">
        <v>13</v>
      </c>
      <c r="M9" s="26">
        <v>1520</v>
      </c>
      <c r="O9" s="25">
        <v>13</v>
      </c>
      <c r="P9" s="25">
        <v>0</v>
      </c>
      <c r="Q9" s="25">
        <v>198</v>
      </c>
      <c r="R9" s="25">
        <v>315</v>
      </c>
    </row>
    <row r="10" spans="1:18" ht="24" customHeight="1" x14ac:dyDescent="0.15">
      <c r="B10" s="27" t="s">
        <v>7</v>
      </c>
      <c r="C10" s="28"/>
      <c r="D10" s="29"/>
      <c r="G10" s="27" t="s">
        <v>7</v>
      </c>
      <c r="H10" s="28"/>
      <c r="I10" s="29"/>
      <c r="L10" s="25">
        <v>20</v>
      </c>
      <c r="M10" s="26">
        <v>1870</v>
      </c>
      <c r="O10" s="25">
        <v>20</v>
      </c>
      <c r="P10" s="25">
        <v>0</v>
      </c>
      <c r="Q10" s="25">
        <v>244</v>
      </c>
      <c r="R10" s="25">
        <v>327</v>
      </c>
    </row>
    <row r="11" spans="1:18" ht="27.75" customHeight="1" x14ac:dyDescent="0.15">
      <c r="B11" s="30" t="s">
        <v>6</v>
      </c>
      <c r="C11" s="31">
        <f>IF(B4="",0,VLOOKUP(B4,L9:M16,2,FALSE))</f>
        <v>1520</v>
      </c>
      <c r="D11" s="32" t="s">
        <v>5</v>
      </c>
      <c r="G11" s="33" t="s">
        <v>22</v>
      </c>
      <c r="H11" s="31">
        <v>1120</v>
      </c>
      <c r="I11" s="32" t="s">
        <v>5</v>
      </c>
      <c r="L11" s="25">
        <v>25</v>
      </c>
      <c r="M11" s="26">
        <v>5020</v>
      </c>
      <c r="O11" s="25">
        <v>25</v>
      </c>
      <c r="P11" s="25">
        <v>327</v>
      </c>
      <c r="Q11" s="25">
        <v>327</v>
      </c>
      <c r="R11" s="25">
        <v>327</v>
      </c>
    </row>
    <row r="12" spans="1:18" ht="27.75" customHeight="1" x14ac:dyDescent="0.15">
      <c r="B12" s="34" t="s">
        <v>12</v>
      </c>
      <c r="C12" s="31">
        <f>IF(B4="",0,VLOOKUP(B4,O9:R16,2,FALSE)*IF(G4&gt;7,7,G4))</f>
        <v>0</v>
      </c>
      <c r="D12" s="32" t="s">
        <v>5</v>
      </c>
      <c r="G12" s="35" t="s">
        <v>21</v>
      </c>
      <c r="H12" s="31">
        <f>IF(G4&lt;10,0,IF(G4&gt;30,20,G4-10))*137</f>
        <v>1370</v>
      </c>
      <c r="I12" s="32" t="s">
        <v>5</v>
      </c>
      <c r="L12" s="25">
        <v>30</v>
      </c>
      <c r="M12" s="26">
        <v>7940</v>
      </c>
      <c r="O12" s="25">
        <v>30</v>
      </c>
      <c r="P12" s="25">
        <v>327</v>
      </c>
      <c r="Q12" s="25">
        <v>327</v>
      </c>
      <c r="R12" s="25">
        <v>327</v>
      </c>
    </row>
    <row r="13" spans="1:18" ht="27.75" customHeight="1" x14ac:dyDescent="0.15">
      <c r="B13" s="34" t="s">
        <v>30</v>
      </c>
      <c r="C13" s="31">
        <f>IF(G4&lt;8,0,VLOOKUP(B4,O9:R16,3,FALSE)*IF(G4&lt;21,(G4-7),13))</f>
        <v>2574</v>
      </c>
      <c r="D13" s="32" t="s">
        <v>5</v>
      </c>
      <c r="G13" s="35" t="s">
        <v>20</v>
      </c>
      <c r="H13" s="31">
        <f>IF(G4&lt;30,0,G4-30)*200</f>
        <v>0</v>
      </c>
      <c r="I13" s="32" t="s">
        <v>5</v>
      </c>
      <c r="L13" s="25">
        <v>40</v>
      </c>
      <c r="M13" s="26">
        <v>12720</v>
      </c>
      <c r="O13" s="25">
        <v>40</v>
      </c>
      <c r="P13" s="25">
        <v>373</v>
      </c>
      <c r="Q13" s="25">
        <v>373</v>
      </c>
      <c r="R13" s="25">
        <v>373</v>
      </c>
    </row>
    <row r="14" spans="1:18" ht="27.75" customHeight="1" x14ac:dyDescent="0.15">
      <c r="B14" s="34" t="s">
        <v>31</v>
      </c>
      <c r="C14" s="31">
        <f>IF(G4&lt;21,0,VLOOKUP(B4,O9:R16,4,FALSE)*(G4-20))</f>
        <v>0</v>
      </c>
      <c r="D14" s="32" t="s">
        <v>5</v>
      </c>
      <c r="G14" s="36" t="str">
        <f>"　消費税（"&amp;H16*100&amp;"％）"</f>
        <v>　消費税（10％）</v>
      </c>
      <c r="H14" s="31">
        <f>ROUNDDOWN((H11+H12+H13)*H16,0)</f>
        <v>249</v>
      </c>
      <c r="I14" s="32" t="s">
        <v>5</v>
      </c>
      <c r="L14" s="25">
        <v>50</v>
      </c>
      <c r="M14" s="26">
        <v>23920</v>
      </c>
      <c r="O14" s="25">
        <v>50</v>
      </c>
      <c r="P14" s="25">
        <v>373</v>
      </c>
      <c r="Q14" s="25">
        <v>373</v>
      </c>
      <c r="R14" s="25">
        <v>373</v>
      </c>
    </row>
    <row r="15" spans="1:18" ht="27.75" customHeight="1" x14ac:dyDescent="0.15">
      <c r="B15" s="34" t="str">
        <f>"　消費税（"&amp;H16*100&amp;"％）"</f>
        <v>　消費税（10％）</v>
      </c>
      <c r="C15" s="31">
        <f>ROUNDDOWN((C11+C12+C13+C14)*H16,0)</f>
        <v>409</v>
      </c>
      <c r="D15" s="32" t="s">
        <v>5</v>
      </c>
      <c r="H15" s="37"/>
      <c r="L15" s="25">
        <v>75</v>
      </c>
      <c r="M15" s="26">
        <v>39910</v>
      </c>
      <c r="O15" s="25">
        <v>75</v>
      </c>
      <c r="P15" s="25">
        <v>373</v>
      </c>
      <c r="Q15" s="25">
        <v>373</v>
      </c>
      <c r="R15" s="25">
        <v>373</v>
      </c>
    </row>
    <row r="16" spans="1:18" ht="24" customHeight="1" x14ac:dyDescent="0.15">
      <c r="A16" s="3" t="s">
        <v>27</v>
      </c>
      <c r="C16" s="38"/>
      <c r="G16" s="39" t="s">
        <v>28</v>
      </c>
      <c r="H16" s="1">
        <v>0.1</v>
      </c>
      <c r="L16" s="25">
        <v>100</v>
      </c>
      <c r="M16" s="26">
        <v>79940</v>
      </c>
      <c r="O16" s="25">
        <v>100</v>
      </c>
      <c r="P16" s="25">
        <v>373</v>
      </c>
      <c r="Q16" s="25">
        <v>373</v>
      </c>
      <c r="R16" s="25">
        <v>373</v>
      </c>
    </row>
    <row r="17" spans="1:9" ht="24" customHeight="1" thickBot="1" x14ac:dyDescent="0.2">
      <c r="B17" s="40" t="s">
        <v>29</v>
      </c>
      <c r="C17" s="48">
        <f>C9+H9</f>
        <v>7242</v>
      </c>
      <c r="D17" s="40" t="s">
        <v>5</v>
      </c>
      <c r="H17" s="41" t="s">
        <v>16</v>
      </c>
    </row>
    <row r="18" spans="1:9" ht="24" customHeight="1" x14ac:dyDescent="0.15">
      <c r="B18" s="42"/>
      <c r="C18" s="43"/>
      <c r="D18" s="42"/>
      <c r="H18" s="44"/>
    </row>
    <row r="19" spans="1:9" ht="24" customHeight="1" x14ac:dyDescent="0.15">
      <c r="A19" s="45" t="s">
        <v>14</v>
      </c>
      <c r="B19" s="46"/>
      <c r="C19" s="46"/>
      <c r="D19" s="46"/>
      <c r="E19" s="46"/>
      <c r="F19" s="46"/>
      <c r="G19" s="46"/>
      <c r="H19" s="46"/>
      <c r="I19" s="46"/>
    </row>
    <row r="20" spans="1:9" ht="24" customHeight="1" x14ac:dyDescent="0.15">
      <c r="A20" s="45" t="s">
        <v>15</v>
      </c>
      <c r="B20" s="46"/>
      <c r="C20" s="46"/>
      <c r="D20" s="46"/>
      <c r="E20" s="46"/>
      <c r="F20" s="46"/>
      <c r="G20" s="46"/>
      <c r="H20" s="46"/>
      <c r="I20" s="46"/>
    </row>
    <row r="23" spans="1:9" ht="15.75" customHeight="1" x14ac:dyDescent="0.15"/>
    <row r="24" spans="1:9" ht="15.75" customHeight="1" x14ac:dyDescent="0.15"/>
  </sheetData>
  <sheetProtection algorithmName="SHA-512" hashValue="7KHlnSwzazzk9b2tVHLJSBYaTF0vxKgXmzEj2F5Q0INu5bCBThpVhXoCL9arK8Qb6qE257sgD8sXfdBNSj6mmA==" saltValue="Rjd7nwYMIXvSS2QGw19B6w==" spinCount="100000" sheet="1" objects="1" scenarios="1"/>
  <mergeCells count="2">
    <mergeCell ref="B4:B5"/>
    <mergeCell ref="G4:G5"/>
  </mergeCells>
  <phoneticPr fontId="2"/>
  <dataValidations count="4">
    <dataValidation imeMode="off" allowBlank="1" showInputMessage="1" showErrorMessage="1" sqref="P9:R16 M9:M16 L5" xr:uid="{470E7047-33D5-4357-B4E1-317B92C53C26}"/>
    <dataValidation type="list" imeMode="off" allowBlank="1" showInputMessage="1" showErrorMessage="1" sqref="B4:B5" xr:uid="{88494882-0CFE-4C75-A851-3D5C7C7DF416}">
      <formula1>$L$9:$L$16</formula1>
    </dataValidation>
    <dataValidation type="list" imeMode="off" allowBlank="1" showInputMessage="1" showErrorMessage="1" sqref="H16" xr:uid="{35072E08-473D-4BB9-A8A8-69265894AFBC}">
      <formula1>"8%,10%"</formula1>
    </dataValidation>
    <dataValidation type="whole" imeMode="off" operator="greaterThanOrEqual" allowBlank="1" showInputMessage="1" showErrorMessage="1" sqref="G4:G5" xr:uid="{D64121A1-81D4-47B2-B492-A4BBB06A87EB}">
      <formula1>0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水道料金及び下水道使用料計算シート</vt:lpstr>
      <vt:lpstr>水道料金及び下水道使用料計算シート!Print_Area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i9706288</dc:creator>
  <cp:lastModifiedBy>竹内　七海</cp:lastModifiedBy>
  <cp:lastPrinted>2021-02-10T01:26:48Z</cp:lastPrinted>
  <dcterms:created xsi:type="dcterms:W3CDTF">2015-11-30T01:59:12Z</dcterms:created>
  <dcterms:modified xsi:type="dcterms:W3CDTF">2021-02-22T07:04:17Z</dcterms:modified>
</cp:coreProperties>
</file>