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:mc="http://schemas.openxmlformats.org/markup-compatibility/2006" xmlns:r="http://schemas.openxmlformats.org/officeDocument/2006/relationships" xmlns:x15="http://schemas.microsoft.com/office/spreadsheetml/2010/11/main" xmlns="http://schemas.openxmlformats.org/spreadsheetml/2006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6" rupBuild="28110"/>
  <workbookPr codeName="ThisWorkbook"/>
  <xr:revisionPtr xr6:coauthVersionLast="47" xr6:coauthVersionMax="47" documentId="13_ncr:1_{A11F9EC6-D96B-4760-B13D-37CA6448E09B}" revIDLastSave="14" xr10:uidLastSave="{B6C8A466-4677-47A9-872E-217DD1F8C65C}"/>
  <bookViews>
    <workbookView tabRatio="798" xr2:uid="{00000000-000D-0000-FFFF-FFFF00000000}" windowHeight="12576" windowWidth="23256" xWindow="-108" yWindow="-108"/>
  </bookViews>
  <sheets>
    <sheet r:id="rId1" name="4-3市税の状況" sheetId="14"/>
  </sheets>
  <definedNames>
    <definedName hidden="1" localSheetId="0" name="_xlnm._FilterDatabase">'4-3市税の状況'!$A$2:$EP$29</definedName>
    <definedName localSheetId="0" name="_xlnm.Print_Area">'4-3市税の状況'!$A$1:$CY$33</definedName>
    <definedName localSheetId="0" name="_xlnm.Print_Titles">'4-3市税の状況'!$A:$B,'4-3市税の状況'!$1:$2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X33" i="14" l="1"/>
  <c r="CX31" i="14"/>
  <c r="CW29" i="14"/>
  <c r="CV29" i="14"/>
  <c r="CX28" i="14"/>
  <c r="CX27" i="14"/>
  <c r="CX24" i="14"/>
  <c r="CW23" i="14"/>
  <c r="CV23" i="14"/>
  <c r="CX22" i="14"/>
  <c r="CX21" i="14"/>
  <c r="CX20" i="14"/>
  <c r="CW20" i="14"/>
  <c r="CV20" i="14"/>
  <c r="CX19" i="14"/>
  <c r="CX18" i="14"/>
  <c r="CW17" i="14"/>
  <c r="CV17" i="14"/>
  <c r="CX16" i="14"/>
  <c r="CX15" i="14"/>
  <c r="CW14" i="14"/>
  <c r="CV14" i="14"/>
  <c r="CX13" i="14"/>
  <c r="CX12" i="14"/>
  <c r="CW11" i="14"/>
  <c r="CV11" i="14"/>
  <c r="CX10" i="14"/>
  <c r="CX9" i="14"/>
  <c r="CW8" i="14"/>
  <c r="CV8" i="14"/>
  <c r="CX7" i="14"/>
  <c r="CX6" i="14"/>
  <c r="CW4" i="14"/>
  <c r="CV4" i="14"/>
  <c r="CW3" i="14"/>
  <c r="CV3" i="14"/>
  <c r="CT33" i="14"/>
  <c r="CT31" i="14"/>
  <c r="CS29" i="14"/>
  <c r="CR29" i="14"/>
  <c r="CT28" i="14"/>
  <c r="CT27" i="14"/>
  <c r="CT24" i="14"/>
  <c r="CS23" i="14"/>
  <c r="CR23" i="14"/>
  <c r="CT22" i="14"/>
  <c r="CT21" i="14"/>
  <c r="CS20" i="14"/>
  <c r="CT20" i="14" s="1"/>
  <c r="CR20" i="14"/>
  <c r="CT19" i="14"/>
  <c r="CT18" i="14"/>
  <c r="CS17" i="14"/>
  <c r="CR17" i="14"/>
  <c r="CT16" i="14"/>
  <c r="CT15" i="14"/>
  <c r="CS14" i="14"/>
  <c r="CR14" i="14"/>
  <c r="CT13" i="14"/>
  <c r="CT12" i="14"/>
  <c r="CS11" i="14"/>
  <c r="CR11" i="14"/>
  <c r="CT10" i="14"/>
  <c r="CT9" i="14"/>
  <c r="CS8" i="14"/>
  <c r="CR8" i="14"/>
  <c r="CT7" i="14"/>
  <c r="CT6" i="14"/>
  <c r="CS4" i="14"/>
  <c r="CR4" i="14"/>
  <c r="CS3" i="14"/>
  <c r="CR3" i="14"/>
  <c r="CX29" i="14" l="1"/>
  <c r="CX23" i="14"/>
  <c r="CX17" i="14"/>
  <c r="CX14" i="14"/>
  <c r="CX11" i="14"/>
  <c r="CX4" i="14"/>
  <c r="CV5" i="14"/>
  <c r="CX8" i="14"/>
  <c r="CW5" i="14"/>
  <c r="CX3" i="14"/>
  <c r="CR5" i="14"/>
  <c r="CT3" i="14"/>
  <c r="CT8" i="14"/>
  <c r="CT29" i="14"/>
  <c r="CT23" i="14"/>
  <c r="CT17" i="14"/>
  <c r="CT14" i="14"/>
  <c r="CT11" i="14"/>
  <c r="CT4" i="14"/>
  <c r="CS5" i="14"/>
  <c r="CO3" i="14"/>
  <c r="CO4" i="14"/>
  <c r="CF3" i="14"/>
  <c r="CX5" i="14" l="1"/>
  <c r="CT5" i="14"/>
  <c r="CL33" i="14"/>
  <c r="CL31" i="14"/>
  <c r="CK29" i="14"/>
  <c r="CJ29" i="14"/>
  <c r="CL28" i="14"/>
  <c r="CL27" i="14"/>
  <c r="CL24" i="14"/>
  <c r="CK23" i="14"/>
  <c r="CL23" i="14" s="1"/>
  <c r="CJ23" i="14"/>
  <c r="CL22" i="14"/>
  <c r="CL21" i="14"/>
  <c r="CK20" i="14"/>
  <c r="CL20" i="14" s="1"/>
  <c r="CJ20" i="14"/>
  <c r="CL19" i="14"/>
  <c r="CL18" i="14"/>
  <c r="CK17" i="14"/>
  <c r="CL17" i="14" s="1"/>
  <c r="CJ17" i="14"/>
  <c r="CL16" i="14"/>
  <c r="CL15" i="14"/>
  <c r="CK14" i="14"/>
  <c r="CJ14" i="14"/>
  <c r="CL13" i="14"/>
  <c r="CL12" i="14"/>
  <c r="CK11" i="14"/>
  <c r="CL11" i="14" s="1"/>
  <c r="CJ11" i="14"/>
  <c r="CL10" i="14"/>
  <c r="CL9" i="14"/>
  <c r="CK8" i="14"/>
  <c r="CJ8" i="14"/>
  <c r="CL7" i="14"/>
  <c r="CL6" i="14"/>
  <c r="CK4" i="14"/>
  <c r="CL4" i="14" s="1"/>
  <c r="CJ4" i="14"/>
  <c r="CK3" i="14"/>
  <c r="CJ3" i="14"/>
  <c r="CJ5" i="14" s="1"/>
  <c r="CL8" i="14" l="1"/>
  <c r="CL14" i="14"/>
  <c r="CL29" i="14"/>
  <c r="CL3" i="14"/>
  <c r="CK5" i="14"/>
  <c r="CL5" i="14" s="1"/>
  <c r="CH33" i="14"/>
  <c r="CH31" i="14"/>
  <c r="CG29" i="14"/>
  <c r="CF29" i="14"/>
  <c r="CH28" i="14"/>
  <c r="CH27" i="14"/>
  <c r="CH24" i="14"/>
  <c r="CG23" i="14"/>
  <c r="CF23" i="14"/>
  <c r="CH22" i="14"/>
  <c r="CH21" i="14"/>
  <c r="CG20" i="14"/>
  <c r="CH20" i="14" s="1"/>
  <c r="CF20" i="14"/>
  <c r="CH19" i="14"/>
  <c r="CH18" i="14"/>
  <c r="CG17" i="14"/>
  <c r="CF17" i="14"/>
  <c r="CH16" i="14"/>
  <c r="CH15" i="14"/>
  <c r="CG14" i="14"/>
  <c r="CF14" i="14"/>
  <c r="CH13" i="14"/>
  <c r="CH12" i="14"/>
  <c r="CG11" i="14"/>
  <c r="CF11" i="14"/>
  <c r="CH10" i="14"/>
  <c r="CH9" i="14"/>
  <c r="CG8" i="14"/>
  <c r="CH8" i="14" s="1"/>
  <c r="CF8" i="14"/>
  <c r="CH7" i="14"/>
  <c r="CH6" i="14"/>
  <c r="CG4" i="14"/>
  <c r="CF4" i="14"/>
  <c r="CF5" i="14" s="1"/>
  <c r="CG3" i="14"/>
  <c r="CH3" i="14" s="1"/>
  <c r="CH4" i="14" l="1"/>
  <c r="CH23" i="14"/>
  <c r="CH17" i="14"/>
  <c r="CH11" i="14"/>
  <c r="CH29" i="14"/>
  <c r="CG5" i="14"/>
  <c r="CH14" i="14"/>
  <c r="CH5" i="14"/>
  <c r="CP33" i="14"/>
  <c r="CP31" i="14"/>
  <c r="CO29" i="14"/>
  <c r="CN29" i="14"/>
  <c r="CP28" i="14"/>
  <c r="CP27" i="14"/>
  <c r="CP24" i="14"/>
  <c r="CO23" i="14"/>
  <c r="CN23" i="14"/>
  <c r="CP22" i="14"/>
  <c r="CP21" i="14"/>
  <c r="CO20" i="14"/>
  <c r="CP20" i="14" s="1"/>
  <c r="CN20" i="14"/>
  <c r="CP19" i="14"/>
  <c r="CP18" i="14"/>
  <c r="CO17" i="14"/>
  <c r="CN17" i="14"/>
  <c r="CP16" i="14"/>
  <c r="CP15" i="14"/>
  <c r="CO14" i="14"/>
  <c r="CN14" i="14"/>
  <c r="CP13" i="14"/>
  <c r="CP12" i="14"/>
  <c r="CO11" i="14"/>
  <c r="CN11" i="14"/>
  <c r="CP10" i="14"/>
  <c r="CP9" i="14"/>
  <c r="CO8" i="14"/>
  <c r="CN8" i="14"/>
  <c r="CP7" i="14"/>
  <c r="CP6" i="14"/>
  <c r="CN4" i="14"/>
  <c r="CN3" i="14"/>
  <c r="CP17" i="14" l="1"/>
  <c r="CO5" i="14"/>
  <c r="CN5" i="14"/>
  <c r="CP29" i="14"/>
  <c r="CP23" i="14"/>
  <c r="CP14" i="14"/>
  <c r="CP11" i="14"/>
  <c r="CP4" i="14"/>
  <c r="CP3" i="14"/>
  <c r="CP8" i="14"/>
  <c r="L5" i="14"/>
  <c r="M5" i="14"/>
  <c r="N5" i="14"/>
  <c r="O5" i="14"/>
  <c r="P5" i="14"/>
  <c r="Q5" i="14"/>
  <c r="R5" i="14"/>
  <c r="K5" i="14"/>
  <c r="E5" i="14"/>
  <c r="D5" i="14"/>
  <c r="F5" i="14"/>
  <c r="G5" i="14"/>
  <c r="H5" i="14"/>
  <c r="I5" i="14"/>
  <c r="J5" i="14"/>
  <c r="C5" i="14"/>
  <c r="U3" i="14"/>
  <c r="CP5" i="14" l="1"/>
  <c r="CC4" i="14" l="1"/>
  <c r="CC3" i="14"/>
  <c r="BY3" i="14"/>
  <c r="CC5" i="14" l="1"/>
  <c r="CB3" i="14"/>
  <c r="CD33" i="14" l="1"/>
  <c r="CD31" i="14"/>
  <c r="CC29" i="14"/>
  <c r="CB29" i="14"/>
  <c r="CD28" i="14"/>
  <c r="CD27" i="14"/>
  <c r="CD24" i="14"/>
  <c r="CC23" i="14"/>
  <c r="CB23" i="14"/>
  <c r="CD22" i="14"/>
  <c r="CD21" i="14"/>
  <c r="CC20" i="14"/>
  <c r="CD20" i="14" s="1"/>
  <c r="CB20" i="14"/>
  <c r="CD19" i="14"/>
  <c r="CD18" i="14"/>
  <c r="CC17" i="14"/>
  <c r="CB17" i="14"/>
  <c r="CD16" i="14"/>
  <c r="CD15" i="14"/>
  <c r="CC14" i="14"/>
  <c r="CB14" i="14"/>
  <c r="CD13" i="14"/>
  <c r="CD12" i="14"/>
  <c r="CC11" i="14"/>
  <c r="CB11" i="14"/>
  <c r="CD10" i="14"/>
  <c r="CD9" i="14"/>
  <c r="CC8" i="14"/>
  <c r="CB8" i="14"/>
  <c r="CD7" i="14"/>
  <c r="CD6" i="14"/>
  <c r="CB4" i="14"/>
  <c r="CD4" i="14" s="1"/>
  <c r="CD23" i="14" l="1"/>
  <c r="CB5" i="14"/>
  <c r="CD5" i="14" s="1"/>
  <c r="CD8" i="14"/>
  <c r="CD14" i="14"/>
  <c r="CD17" i="14"/>
  <c r="CD11" i="14"/>
  <c r="CD29" i="14"/>
  <c r="CD3" i="14"/>
  <c r="BZ6" i="14" l="1"/>
  <c r="BP29" i="14" l="1"/>
  <c r="T29" i="14" l="1"/>
  <c r="X29" i="14"/>
  <c r="BT4" i="14" l="1"/>
  <c r="BT3" i="14"/>
  <c r="BV7" i="14"/>
  <c r="BV6" i="14"/>
  <c r="BT8" i="14"/>
  <c r="BT5" i="14" l="1"/>
  <c r="BY4" i="14"/>
  <c r="BX4" i="14"/>
  <c r="BX3" i="14"/>
  <c r="BZ33" i="14"/>
  <c r="BZ31" i="14"/>
  <c r="BY29" i="14"/>
  <c r="BX29" i="14"/>
  <c r="BZ27" i="14"/>
  <c r="BZ24" i="14"/>
  <c r="BY23" i="14"/>
  <c r="BX23" i="14"/>
  <c r="BZ22" i="14"/>
  <c r="BZ21" i="14"/>
  <c r="BY17" i="14"/>
  <c r="BX17" i="14"/>
  <c r="BZ16" i="14"/>
  <c r="BZ15" i="14"/>
  <c r="BY14" i="14"/>
  <c r="BX14" i="14"/>
  <c r="BZ13" i="14"/>
  <c r="BZ12" i="14"/>
  <c r="BY11" i="14"/>
  <c r="BX11" i="14"/>
  <c r="BZ10" i="14"/>
  <c r="BZ9" i="14"/>
  <c r="BY8" i="14"/>
  <c r="BX8" i="14"/>
  <c r="BZ7" i="14"/>
  <c r="BZ8" i="14" l="1"/>
  <c r="BZ11" i="14"/>
  <c r="BZ4" i="14"/>
  <c r="BX5" i="14"/>
  <c r="BZ14" i="14"/>
  <c r="BZ23" i="14"/>
  <c r="BZ29" i="14"/>
  <c r="BY5" i="14"/>
  <c r="BZ5" i="14" s="1"/>
  <c r="BZ17" i="14"/>
  <c r="BZ3" i="14"/>
  <c r="BV31" i="14"/>
  <c r="BZ18" i="14"/>
  <c r="BZ19" i="14"/>
  <c r="BX20" i="14"/>
  <c r="BY20" i="14"/>
  <c r="BZ20" i="14" s="1"/>
  <c r="BZ28" i="14"/>
  <c r="V28" i="14" l="1"/>
  <c r="V27" i="14"/>
  <c r="V24" i="14"/>
  <c r="V23" i="14"/>
  <c r="V22" i="14"/>
  <c r="V21" i="14"/>
  <c r="V20" i="14"/>
  <c r="V19" i="14"/>
  <c r="V18" i="14"/>
  <c r="V17" i="14"/>
  <c r="V16" i="14"/>
  <c r="V15" i="14"/>
  <c r="V14" i="14"/>
  <c r="V13" i="14"/>
  <c r="V12" i="14"/>
  <c r="V11" i="14"/>
  <c r="V10" i="14"/>
  <c r="V9" i="14"/>
  <c r="V8" i="14"/>
  <c r="V7" i="14"/>
  <c r="V6" i="14"/>
  <c r="Z28" i="14"/>
  <c r="Z27" i="14"/>
  <c r="Z24" i="14"/>
  <c r="Z23" i="14"/>
  <c r="Z22" i="14"/>
  <c r="Z21" i="14"/>
  <c r="Z20" i="14"/>
  <c r="Z19" i="14"/>
  <c r="Z18" i="14"/>
  <c r="Z17" i="14"/>
  <c r="Z16" i="14"/>
  <c r="Z15" i="14"/>
  <c r="Z14" i="14"/>
  <c r="Z13" i="14"/>
  <c r="Z12" i="14"/>
  <c r="Z11" i="14"/>
  <c r="Z10" i="14"/>
  <c r="Z9" i="14"/>
  <c r="Z8" i="14"/>
  <c r="Z7" i="14"/>
  <c r="Z6" i="14"/>
  <c r="AD28" i="14"/>
  <c r="AD27" i="14"/>
  <c r="AD24" i="14"/>
  <c r="AD23" i="14"/>
  <c r="AD22" i="14"/>
  <c r="AD21" i="14"/>
  <c r="AD20" i="14"/>
  <c r="AD19" i="14"/>
  <c r="AD18" i="14"/>
  <c r="AD17" i="14"/>
  <c r="AD16" i="14"/>
  <c r="AD15" i="14"/>
  <c r="AD14" i="14"/>
  <c r="AD13" i="14"/>
  <c r="AD12" i="14"/>
  <c r="AD11" i="14"/>
  <c r="AD10" i="14"/>
  <c r="AD9" i="14"/>
  <c r="AD8" i="14"/>
  <c r="AD7" i="14"/>
  <c r="AD6" i="14"/>
  <c r="AH28" i="14"/>
  <c r="AH27" i="14"/>
  <c r="AH24" i="14"/>
  <c r="AH22" i="14"/>
  <c r="AH21" i="14"/>
  <c r="AH19" i="14"/>
  <c r="AH18" i="14"/>
  <c r="AH16" i="14"/>
  <c r="AH15" i="14"/>
  <c r="AH13" i="14"/>
  <c r="AH12" i="14"/>
  <c r="AH10" i="14"/>
  <c r="AH9" i="14"/>
  <c r="AH7" i="14"/>
  <c r="AH6" i="14"/>
  <c r="AL28" i="14"/>
  <c r="AL27" i="14"/>
  <c r="AL24" i="14"/>
  <c r="AL22" i="14"/>
  <c r="AL21" i="14"/>
  <c r="AL19" i="14"/>
  <c r="AL18" i="14"/>
  <c r="AL16" i="14"/>
  <c r="AL15" i="14"/>
  <c r="AL13" i="14"/>
  <c r="AL12" i="14"/>
  <c r="AL10" i="14"/>
  <c r="AL9" i="14"/>
  <c r="AL7" i="14"/>
  <c r="AL6" i="14"/>
  <c r="AP28" i="14"/>
  <c r="AP27" i="14"/>
  <c r="AP24" i="14"/>
  <c r="AP22" i="14"/>
  <c r="AP21" i="14"/>
  <c r="AP20" i="14"/>
  <c r="AP19" i="14"/>
  <c r="AP18" i="14"/>
  <c r="AP16" i="14"/>
  <c r="AP15" i="14"/>
  <c r="AP13" i="14"/>
  <c r="AP12" i="14"/>
  <c r="AP10" i="14"/>
  <c r="AP9" i="14"/>
  <c r="AP7" i="14"/>
  <c r="AP6" i="14"/>
  <c r="AT28" i="14"/>
  <c r="AT27" i="14"/>
  <c r="AT24" i="14"/>
  <c r="AT22" i="14"/>
  <c r="AT21" i="14"/>
  <c r="AT20" i="14"/>
  <c r="AT19" i="14"/>
  <c r="AT18" i="14"/>
  <c r="AT16" i="14"/>
  <c r="AT15" i="14"/>
  <c r="AT13" i="14"/>
  <c r="AT12" i="14"/>
  <c r="AT10" i="14"/>
  <c r="AT9" i="14"/>
  <c r="AT7" i="14"/>
  <c r="AT6" i="14"/>
  <c r="AX28" i="14"/>
  <c r="AX27" i="14"/>
  <c r="AX24" i="14"/>
  <c r="AX22" i="14"/>
  <c r="AX21" i="14"/>
  <c r="AX20" i="14"/>
  <c r="AX19" i="14"/>
  <c r="AX18" i="14"/>
  <c r="AX16" i="14"/>
  <c r="AX15" i="14"/>
  <c r="AX13" i="14"/>
  <c r="AX12" i="14"/>
  <c r="AX10" i="14"/>
  <c r="AX9" i="14"/>
  <c r="AX7" i="14"/>
  <c r="AX6" i="14"/>
  <c r="BB28" i="14"/>
  <c r="BB27" i="14"/>
  <c r="BB24" i="14"/>
  <c r="BB22" i="14"/>
  <c r="BB21" i="14"/>
  <c r="BB20" i="14"/>
  <c r="BB19" i="14"/>
  <c r="BB18" i="14"/>
  <c r="BB16" i="14"/>
  <c r="BB15" i="14"/>
  <c r="BB13" i="14"/>
  <c r="BB12" i="14"/>
  <c r="BB10" i="14"/>
  <c r="BB9" i="14"/>
  <c r="BB7" i="14"/>
  <c r="BB6" i="14"/>
  <c r="BF28" i="14"/>
  <c r="BF27" i="14"/>
  <c r="BF24" i="14"/>
  <c r="BF22" i="14"/>
  <c r="BF21" i="14"/>
  <c r="BF20" i="14"/>
  <c r="BF19" i="14"/>
  <c r="BF18" i="14"/>
  <c r="BF16" i="14"/>
  <c r="BF15" i="14"/>
  <c r="BF13" i="14"/>
  <c r="BF12" i="14"/>
  <c r="BF10" i="14"/>
  <c r="BF9" i="14"/>
  <c r="BF7" i="14"/>
  <c r="BF6" i="14"/>
  <c r="BJ28" i="14"/>
  <c r="BJ27" i="14"/>
  <c r="BJ24" i="14"/>
  <c r="BJ22" i="14"/>
  <c r="BJ21" i="14"/>
  <c r="BJ20" i="14"/>
  <c r="BJ19" i="14"/>
  <c r="BJ18" i="14"/>
  <c r="BJ16" i="14"/>
  <c r="BJ15" i="14"/>
  <c r="BJ13" i="14"/>
  <c r="BJ12" i="14"/>
  <c r="BJ10" i="14"/>
  <c r="BJ9" i="14"/>
  <c r="BJ7" i="14"/>
  <c r="BJ6" i="14"/>
  <c r="BN28" i="14"/>
  <c r="BN27" i="14"/>
  <c r="BN24" i="14"/>
  <c r="BN22" i="14"/>
  <c r="BN21" i="14"/>
  <c r="BN20" i="14"/>
  <c r="BN19" i="14"/>
  <c r="BN18" i="14"/>
  <c r="BN16" i="14"/>
  <c r="BN15" i="14"/>
  <c r="BN13" i="14"/>
  <c r="BN12" i="14"/>
  <c r="BN10" i="14"/>
  <c r="BN9" i="14"/>
  <c r="BN7" i="14"/>
  <c r="BN6" i="14"/>
  <c r="BR28" i="14"/>
  <c r="BR27" i="14"/>
  <c r="BR24" i="14"/>
  <c r="BR22" i="14"/>
  <c r="BR21" i="14"/>
  <c r="BR19" i="14"/>
  <c r="BR18" i="14"/>
  <c r="BR16" i="14"/>
  <c r="BR15" i="14"/>
  <c r="BR13" i="14"/>
  <c r="BR12" i="14"/>
  <c r="BR10" i="14"/>
  <c r="BR9" i="14"/>
  <c r="BR7" i="14"/>
  <c r="BR6" i="14"/>
  <c r="T3" i="14"/>
  <c r="X3" i="14"/>
  <c r="Y3" i="14"/>
  <c r="AB3" i="14"/>
  <c r="AC3" i="14"/>
  <c r="AF3" i="14"/>
  <c r="AG3" i="14"/>
  <c r="AJ3" i="14"/>
  <c r="AK3" i="14"/>
  <c r="AN3" i="14"/>
  <c r="AO3" i="14"/>
  <c r="AR3" i="14"/>
  <c r="AS3" i="14"/>
  <c r="AV3" i="14"/>
  <c r="AW3" i="14"/>
  <c r="AZ3" i="14"/>
  <c r="BA3" i="14"/>
  <c r="BD3" i="14"/>
  <c r="BE3" i="14"/>
  <c r="BH3" i="14"/>
  <c r="BI3" i="14"/>
  <c r="BL3" i="14"/>
  <c r="BM3" i="14"/>
  <c r="BP3" i="14"/>
  <c r="BQ3" i="14"/>
  <c r="T4" i="14"/>
  <c r="U4" i="14"/>
  <c r="X4" i="14"/>
  <c r="Y4" i="14"/>
  <c r="AB4" i="14"/>
  <c r="AC4" i="14"/>
  <c r="AF4" i="14"/>
  <c r="AG4" i="14"/>
  <c r="AJ4" i="14"/>
  <c r="AK4" i="14"/>
  <c r="AN4" i="14"/>
  <c r="AO4" i="14"/>
  <c r="AR4" i="14"/>
  <c r="AS4" i="14"/>
  <c r="AV4" i="14"/>
  <c r="AW4" i="14"/>
  <c r="AZ4" i="14"/>
  <c r="BA4" i="14"/>
  <c r="BD4" i="14"/>
  <c r="BE4" i="14"/>
  <c r="BH4" i="14"/>
  <c r="BI4" i="14"/>
  <c r="BL4" i="14"/>
  <c r="BM4" i="14"/>
  <c r="BP4" i="14"/>
  <c r="BQ4" i="14"/>
  <c r="BU4" i="14"/>
  <c r="BV4" i="14" s="1"/>
  <c r="BU3" i="14"/>
  <c r="BV3" i="14" s="1"/>
  <c r="BM29" i="14"/>
  <c r="BU14" i="14"/>
  <c r="BT14" i="14"/>
  <c r="BU11" i="14"/>
  <c r="BT11" i="14"/>
  <c r="BU29" i="14"/>
  <c r="BT29" i="14"/>
  <c r="BU23" i="14"/>
  <c r="BT23" i="14"/>
  <c r="BU20" i="14"/>
  <c r="BT20" i="14"/>
  <c r="BU17" i="14"/>
  <c r="BT17" i="14"/>
  <c r="BU8" i="14"/>
  <c r="BV8" i="14" s="1"/>
  <c r="BV28" i="14"/>
  <c r="BV27" i="14"/>
  <c r="BV24" i="14"/>
  <c r="BV22" i="14"/>
  <c r="BV21" i="14"/>
  <c r="BV19" i="14"/>
  <c r="BV18" i="14"/>
  <c r="BV16" i="14"/>
  <c r="BV15" i="14"/>
  <c r="BV13" i="14"/>
  <c r="BV12" i="14"/>
  <c r="BV10" i="14"/>
  <c r="BV9" i="14"/>
  <c r="T5" i="14" l="1"/>
  <c r="BF4" i="14"/>
  <c r="AP4" i="14"/>
  <c r="Z4" i="14"/>
  <c r="BR3" i="14"/>
  <c r="BI5" i="14"/>
  <c r="AT3" i="14"/>
  <c r="AL3" i="14"/>
  <c r="AD3" i="14"/>
  <c r="V3" i="14"/>
  <c r="BV14" i="14"/>
  <c r="BP5" i="14"/>
  <c r="AB5" i="14"/>
  <c r="BD5" i="14"/>
  <c r="AN5" i="14"/>
  <c r="Z3" i="14"/>
  <c r="BV29" i="14"/>
  <c r="X5" i="14"/>
  <c r="BL5" i="14"/>
  <c r="AV5" i="14"/>
  <c r="BB3" i="14"/>
  <c r="BQ5" i="14"/>
  <c r="BJ4" i="14"/>
  <c r="BB4" i="14"/>
  <c r="AL4" i="14"/>
  <c r="AC5" i="14"/>
  <c r="V4" i="14"/>
  <c r="BN3" i="14"/>
  <c r="BF3" i="14"/>
  <c r="AX3" i="14"/>
  <c r="AP3" i="14"/>
  <c r="AH3" i="14"/>
  <c r="BV23" i="14"/>
  <c r="BV20" i="14"/>
  <c r="BU5" i="14"/>
  <c r="BV5" i="14" s="1"/>
  <c r="BV17" i="14"/>
  <c r="BV11" i="14"/>
  <c r="BN4" i="14"/>
  <c r="BM5" i="14"/>
  <c r="BJ3" i="14"/>
  <c r="BH5" i="14"/>
  <c r="AJ5" i="14"/>
  <c r="AG5" i="14"/>
  <c r="AF5" i="14"/>
  <c r="AS5" i="14"/>
  <c r="AR5" i="14"/>
  <c r="BA5" i="14"/>
  <c r="AZ5" i="14"/>
  <c r="AW5" i="14"/>
  <c r="AX4" i="14"/>
  <c r="AT4" i="14"/>
  <c r="AK5" i="14"/>
  <c r="AH4" i="14"/>
  <c r="AD4" i="14"/>
  <c r="U5" i="14"/>
  <c r="BR4" i="14"/>
  <c r="BE5" i="14"/>
  <c r="AO5" i="14"/>
  <c r="Y5" i="14"/>
  <c r="BQ29" i="14"/>
  <c r="BR29" i="14" s="1"/>
  <c r="BL29" i="14"/>
  <c r="BN29" i="14" s="1"/>
  <c r="BI29" i="14"/>
  <c r="BH29" i="14"/>
  <c r="BE29" i="14"/>
  <c r="BD29" i="14"/>
  <c r="BA29" i="14"/>
  <c r="AZ29" i="14"/>
  <c r="AW29" i="14"/>
  <c r="AV29" i="14"/>
  <c r="AS29" i="14"/>
  <c r="AR29" i="14"/>
  <c r="AO29" i="14"/>
  <c r="AN29" i="14"/>
  <c r="AK29" i="14"/>
  <c r="AJ29" i="14"/>
  <c r="AG29" i="14"/>
  <c r="AF29" i="14"/>
  <c r="AC29" i="14"/>
  <c r="AB29" i="14"/>
  <c r="AA29" i="14"/>
  <c r="Y29" i="14"/>
  <c r="W29" i="14"/>
  <c r="U29" i="14"/>
  <c r="S29" i="14"/>
  <c r="BR31" i="14"/>
  <c r="BN31" i="14"/>
  <c r="BJ31" i="14"/>
  <c r="BF31" i="14"/>
  <c r="BB31" i="14"/>
  <c r="AX31" i="14"/>
  <c r="AT31" i="14"/>
  <c r="AP31" i="14"/>
  <c r="AH31" i="14"/>
  <c r="AD31" i="14"/>
  <c r="Z31" i="14"/>
  <c r="V31" i="14"/>
  <c r="BQ23" i="14"/>
  <c r="BP23" i="14"/>
  <c r="BM23" i="14"/>
  <c r="BL23" i="14"/>
  <c r="BI23" i="14"/>
  <c r="BH23" i="14"/>
  <c r="BE23" i="14"/>
  <c r="BD23" i="14"/>
  <c r="BA23" i="14"/>
  <c r="AZ23" i="14"/>
  <c r="AW23" i="14"/>
  <c r="AV23" i="14"/>
  <c r="AS23" i="14"/>
  <c r="AR23" i="14"/>
  <c r="AO23" i="14"/>
  <c r="AN23" i="14"/>
  <c r="AK23" i="14"/>
  <c r="AJ23" i="14"/>
  <c r="AG23" i="14"/>
  <c r="AF23" i="14"/>
  <c r="BQ20" i="14"/>
  <c r="BP20" i="14"/>
  <c r="AK20" i="14"/>
  <c r="AJ20" i="14"/>
  <c r="AG20" i="14"/>
  <c r="AF20" i="14"/>
  <c r="BQ17" i="14"/>
  <c r="BP17" i="14"/>
  <c r="BM17" i="14"/>
  <c r="BL17" i="14"/>
  <c r="BI17" i="14"/>
  <c r="BH17" i="14"/>
  <c r="BE17" i="14"/>
  <c r="BD17" i="14"/>
  <c r="BA17" i="14"/>
  <c r="AZ17" i="14"/>
  <c r="AW17" i="14"/>
  <c r="AV17" i="14"/>
  <c r="AS17" i="14"/>
  <c r="AR17" i="14"/>
  <c r="AO17" i="14"/>
  <c r="AN17" i="14"/>
  <c r="AK17" i="14"/>
  <c r="AJ17" i="14"/>
  <c r="AG17" i="14"/>
  <c r="AF17" i="14"/>
  <c r="BQ14" i="14"/>
  <c r="BP14" i="14"/>
  <c r="BM14" i="14"/>
  <c r="BL14" i="14"/>
  <c r="BI14" i="14"/>
  <c r="BH14" i="14"/>
  <c r="BE14" i="14"/>
  <c r="BD14" i="14"/>
  <c r="BA14" i="14"/>
  <c r="AZ14" i="14"/>
  <c r="AW14" i="14"/>
  <c r="AV14" i="14"/>
  <c r="AS14" i="14"/>
  <c r="AR14" i="14"/>
  <c r="AO14" i="14"/>
  <c r="AN14" i="14"/>
  <c r="AK14" i="14"/>
  <c r="AJ14" i="14"/>
  <c r="AG14" i="14"/>
  <c r="AF14" i="14"/>
  <c r="BQ11" i="14"/>
  <c r="BP11" i="14"/>
  <c r="BM11" i="14"/>
  <c r="BL11" i="14"/>
  <c r="BI11" i="14"/>
  <c r="BH11" i="14"/>
  <c r="BE11" i="14"/>
  <c r="BD11" i="14"/>
  <c r="BA11" i="14"/>
  <c r="AZ11" i="14"/>
  <c r="AW11" i="14"/>
  <c r="AV11" i="14"/>
  <c r="AS11" i="14"/>
  <c r="AR11" i="14"/>
  <c r="AO11" i="14"/>
  <c r="AN11" i="14"/>
  <c r="AK11" i="14"/>
  <c r="AJ11" i="14"/>
  <c r="AG11" i="14"/>
  <c r="AF11" i="14"/>
  <c r="BQ8" i="14"/>
  <c r="BP8" i="14"/>
  <c r="BM8" i="14"/>
  <c r="BL8" i="14"/>
  <c r="BI8" i="14"/>
  <c r="BH8" i="14"/>
  <c r="BE8" i="14"/>
  <c r="BD8" i="14"/>
  <c r="BA8" i="14"/>
  <c r="AZ8" i="14"/>
  <c r="AW8" i="14"/>
  <c r="AV8" i="14"/>
  <c r="AS8" i="14"/>
  <c r="AR8" i="14"/>
  <c r="AO8" i="14"/>
  <c r="AN8" i="14"/>
  <c r="AK8" i="14"/>
  <c r="AJ8" i="14"/>
  <c r="AG8" i="14"/>
  <c r="AF8" i="14"/>
  <c r="BJ5" i="14" l="1"/>
  <c r="AP5" i="14"/>
  <c r="BR5" i="14"/>
  <c r="AX5" i="14"/>
  <c r="AL29" i="14"/>
  <c r="BB29" i="14"/>
  <c r="BJ29" i="14"/>
  <c r="V5" i="14"/>
  <c r="AL8" i="14"/>
  <c r="AT8" i="14"/>
  <c r="BB8" i="14"/>
  <c r="BJ8" i="14"/>
  <c r="BR8" i="14"/>
  <c r="AL11" i="14"/>
  <c r="AT11" i="14"/>
  <c r="BB11" i="14"/>
  <c r="BJ11" i="14"/>
  <c r="BR11" i="14"/>
  <c r="AL14" i="14"/>
  <c r="AT14" i="14"/>
  <c r="BB14" i="14"/>
  <c r="BJ14" i="14"/>
  <c r="BR14" i="14"/>
  <c r="AL17" i="14"/>
  <c r="AT17" i="14"/>
  <c r="BB17" i="14"/>
  <c r="BJ17" i="14"/>
  <c r="BR17" i="14"/>
  <c r="AH23" i="14"/>
  <c r="AP23" i="14"/>
  <c r="AX23" i="14"/>
  <c r="BF23" i="14"/>
  <c r="BN23" i="14"/>
  <c r="BF5" i="14"/>
  <c r="AH5" i="14"/>
  <c r="BN5" i="14"/>
  <c r="AD5" i="14"/>
  <c r="BF29" i="14"/>
  <c r="AH8" i="14"/>
  <c r="AX8" i="14"/>
  <c r="AH11" i="14"/>
  <c r="AX11" i="14"/>
  <c r="BN11" i="14"/>
  <c r="AH14" i="14"/>
  <c r="AP14" i="14"/>
  <c r="AX14" i="14"/>
  <c r="BF14" i="14"/>
  <c r="BN14" i="14"/>
  <c r="AH17" i="14"/>
  <c r="AP17" i="14"/>
  <c r="AX17" i="14"/>
  <c r="BF17" i="14"/>
  <c r="BN17" i="14"/>
  <c r="AL23" i="14"/>
  <c r="AT23" i="14"/>
  <c r="BB23" i="14"/>
  <c r="BJ23" i="14"/>
  <c r="BR23" i="14"/>
  <c r="Z5" i="14"/>
  <c r="AP8" i="14"/>
  <c r="BF8" i="14"/>
  <c r="BN8" i="14"/>
  <c r="AP11" i="14"/>
  <c r="BF11" i="14"/>
  <c r="AL5" i="14"/>
  <c r="AL20" i="14"/>
  <c r="AH20" i="14"/>
  <c r="AT5" i="14"/>
  <c r="BB5" i="14"/>
  <c r="AX29" i="14"/>
  <c r="AT29" i="14"/>
  <c r="AP29" i="14"/>
  <c r="AH29" i="14"/>
  <c r="AD29" i="14"/>
  <c r="V29" i="14"/>
  <c r="Z29" i="14"/>
  <c r="BR20" i="14"/>
</calcChain>
</file>

<file path=xl/sharedStrings.xml><?xml version="1.0" encoding="utf-8"?>
<sst xmlns="http://schemas.openxmlformats.org/spreadsheetml/2006/main" count="178" uniqueCount="58">
  <si>
    <t>区        分</t>
    <rPh sb="0" eb="10">
      <t>クブン</t>
    </rPh>
    <phoneticPr fontId="2"/>
  </si>
  <si>
    <t>昭和62年</t>
    <rPh sb="0" eb="2">
      <t>ｓ</t>
    </rPh>
    <rPh sb="4" eb="5">
      <t>ネン</t>
    </rPh>
    <phoneticPr fontId="2"/>
  </si>
  <si>
    <t>昭和63年</t>
    <rPh sb="0" eb="2">
      <t>ｓ</t>
    </rPh>
    <rPh sb="4" eb="5">
      <t>ネン</t>
    </rPh>
    <phoneticPr fontId="2"/>
  </si>
  <si>
    <t>平成１年度</t>
    <rPh sb="0" eb="2">
      <t>ｈ</t>
    </rPh>
    <rPh sb="3" eb="4">
      <t>ネン</t>
    </rPh>
    <rPh sb="4" eb="5">
      <t>ド</t>
    </rPh>
    <phoneticPr fontId="2"/>
  </si>
  <si>
    <t>平成２年度</t>
    <phoneticPr fontId="2"/>
  </si>
  <si>
    <t>平成３年度</t>
    <phoneticPr fontId="2"/>
  </si>
  <si>
    <t>平成４年度</t>
    <phoneticPr fontId="2"/>
  </si>
  <si>
    <t>平成５年度</t>
    <phoneticPr fontId="2"/>
  </si>
  <si>
    <t>平成６年度</t>
    <phoneticPr fontId="2"/>
  </si>
  <si>
    <t>平成７年度</t>
    <phoneticPr fontId="2"/>
  </si>
  <si>
    <t>平成８年度</t>
    <phoneticPr fontId="2"/>
  </si>
  <si>
    <t>平成９年度</t>
    <phoneticPr fontId="2"/>
  </si>
  <si>
    <t>平成１０年度</t>
    <phoneticPr fontId="2"/>
  </si>
  <si>
    <t>平成１１年度</t>
    <phoneticPr fontId="2"/>
  </si>
  <si>
    <t>平成１２年度</t>
    <phoneticPr fontId="2"/>
  </si>
  <si>
    <t>平成１３年度</t>
    <phoneticPr fontId="2"/>
  </si>
  <si>
    <t>平成１４年度</t>
    <phoneticPr fontId="2"/>
  </si>
  <si>
    <t>平成１５年度</t>
    <phoneticPr fontId="2"/>
  </si>
  <si>
    <t>平成１６年度</t>
    <phoneticPr fontId="2"/>
  </si>
  <si>
    <t>平成１７年度</t>
    <phoneticPr fontId="2"/>
  </si>
  <si>
    <t>平成１８年度</t>
    <phoneticPr fontId="2"/>
  </si>
  <si>
    <t>平成１９年度</t>
    <phoneticPr fontId="2"/>
  </si>
  <si>
    <t>平成２０年度</t>
    <phoneticPr fontId="2"/>
  </si>
  <si>
    <t>平成２１年度</t>
    <phoneticPr fontId="2"/>
  </si>
  <si>
    <t>平成２２年度</t>
    <phoneticPr fontId="2"/>
  </si>
  <si>
    <t>平成２３年度</t>
    <phoneticPr fontId="2"/>
  </si>
  <si>
    <t>平成２４年度</t>
    <phoneticPr fontId="2"/>
  </si>
  <si>
    <t>平成２５年度</t>
    <phoneticPr fontId="2"/>
  </si>
  <si>
    <t>平成２６年度</t>
    <phoneticPr fontId="2"/>
  </si>
  <si>
    <t>平成２７年度</t>
    <phoneticPr fontId="2"/>
  </si>
  <si>
    <t>平成２８年度</t>
    <phoneticPr fontId="2"/>
  </si>
  <si>
    <t>平成２９年度</t>
    <phoneticPr fontId="2"/>
  </si>
  <si>
    <t>平成３０年度</t>
    <phoneticPr fontId="2"/>
  </si>
  <si>
    <t>令和元年度</t>
    <rPh sb="0" eb="2">
      <t>レイワ</t>
    </rPh>
    <rPh sb="2" eb="3">
      <t>モト</t>
    </rPh>
    <phoneticPr fontId="2"/>
  </si>
  <si>
    <t>令和２年度</t>
    <rPh sb="0" eb="2">
      <t>レイワ</t>
    </rPh>
    <phoneticPr fontId="2"/>
  </si>
  <si>
    <t>令和３年度</t>
    <rPh sb="0" eb="2">
      <t>レイワ</t>
    </rPh>
    <phoneticPr fontId="2"/>
  </si>
  <si>
    <t>令和４年度</t>
    <rPh sb="0" eb="2">
      <t>レイワ</t>
    </rPh>
    <phoneticPr fontId="2"/>
  </si>
  <si>
    <t>令和５年度</t>
    <rPh sb="0" eb="2">
      <t>レイワ</t>
    </rPh>
    <phoneticPr fontId="2"/>
  </si>
  <si>
    <t>収 入 額</t>
    <rPh sb="0" eb="3">
      <t>シュウニュウ</t>
    </rPh>
    <rPh sb="4" eb="5">
      <t>ガク</t>
    </rPh>
    <phoneticPr fontId="2"/>
  </si>
  <si>
    <t>調定件数</t>
    <rPh sb="0" eb="1">
      <t>シラベ</t>
    </rPh>
    <rPh sb="1" eb="2">
      <t>サダム</t>
    </rPh>
    <rPh sb="2" eb="4">
      <t>ケンスウ</t>
    </rPh>
    <phoneticPr fontId="2"/>
  </si>
  <si>
    <t>調 定 額</t>
    <rPh sb="0" eb="1">
      <t>チョウテイ</t>
    </rPh>
    <rPh sb="2" eb="3">
      <t>サダ</t>
    </rPh>
    <rPh sb="4" eb="5">
      <t>ガク</t>
    </rPh>
    <phoneticPr fontId="2"/>
  </si>
  <si>
    <t>収 納 率</t>
    <rPh sb="0" eb="3">
      <t>シュウノウ</t>
    </rPh>
    <rPh sb="4" eb="5">
      <t>リツ</t>
    </rPh>
    <phoneticPr fontId="2"/>
  </si>
  <si>
    <t>総        数</t>
    <rPh sb="0" eb="10">
      <t>ソウスウ</t>
    </rPh>
    <phoneticPr fontId="2"/>
  </si>
  <si>
    <t>現　年</t>
    <rPh sb="0" eb="1">
      <t>ゲン</t>
    </rPh>
    <rPh sb="2" eb="3">
      <t>ネン</t>
    </rPh>
    <phoneticPr fontId="2"/>
  </si>
  <si>
    <t>滞　納</t>
    <rPh sb="0" eb="1">
      <t>タイ</t>
    </rPh>
    <rPh sb="2" eb="3">
      <t>オサム</t>
    </rPh>
    <phoneticPr fontId="2"/>
  </si>
  <si>
    <t>計</t>
    <rPh sb="0" eb="1">
      <t>ケイ</t>
    </rPh>
    <phoneticPr fontId="2"/>
  </si>
  <si>
    <t>個人市民税</t>
    <rPh sb="0" eb="2">
      <t>コジン</t>
    </rPh>
    <rPh sb="2" eb="4">
      <t>シミン</t>
    </rPh>
    <rPh sb="4" eb="5">
      <t>ゼイ</t>
    </rPh>
    <phoneticPr fontId="2"/>
  </si>
  <si>
    <t>法人市民税</t>
    <rPh sb="0" eb="2">
      <t>ホウジン</t>
    </rPh>
    <rPh sb="2" eb="4">
      <t>シミン</t>
    </rPh>
    <rPh sb="4" eb="5">
      <t>ゼイ</t>
    </rPh>
    <phoneticPr fontId="2"/>
  </si>
  <si>
    <t>固定資産税</t>
    <rPh sb="0" eb="4">
      <t>コテイシサン</t>
    </rPh>
    <rPh sb="4" eb="5">
      <t>ゼイ</t>
    </rPh>
    <phoneticPr fontId="2"/>
  </si>
  <si>
    <t>軽自動車税</t>
    <rPh sb="0" eb="1">
      <t>ケイ</t>
    </rPh>
    <rPh sb="1" eb="4">
      <t>ジドウシャ</t>
    </rPh>
    <rPh sb="4" eb="5">
      <t>ゼイ</t>
    </rPh>
    <phoneticPr fontId="2"/>
  </si>
  <si>
    <t>特別土地保有税</t>
    <rPh sb="0" eb="2">
      <t>トクベツ</t>
    </rPh>
    <rPh sb="2" eb="4">
      <t>トチ</t>
    </rPh>
    <rPh sb="4" eb="6">
      <t>ホユウ</t>
    </rPh>
    <rPh sb="6" eb="7">
      <t>ゼイ</t>
    </rPh>
    <phoneticPr fontId="2"/>
  </si>
  <si>
    <t>都市計画税</t>
    <rPh sb="0" eb="2">
      <t>トシ</t>
    </rPh>
    <rPh sb="2" eb="4">
      <t>ケイカク</t>
    </rPh>
    <rPh sb="4" eb="5">
      <t>ゼイ</t>
    </rPh>
    <phoneticPr fontId="2"/>
  </si>
  <si>
    <t>市たばこ税</t>
    <rPh sb="0" eb="1">
      <t>シ</t>
    </rPh>
    <rPh sb="4" eb="5">
      <t>ゼイ</t>
    </rPh>
    <phoneticPr fontId="2"/>
  </si>
  <si>
    <t>電気税</t>
    <rPh sb="0" eb="2">
      <t>デンキ</t>
    </rPh>
    <rPh sb="2" eb="3">
      <t>ゼイ</t>
    </rPh>
    <phoneticPr fontId="2"/>
  </si>
  <si>
    <t>旧法による税</t>
    <rPh sb="0" eb="2">
      <t>キュウホウ</t>
    </rPh>
    <rPh sb="5" eb="6">
      <t>ゼイ</t>
    </rPh>
    <phoneticPr fontId="2"/>
  </si>
  <si>
    <t>入　湯　税</t>
    <rPh sb="0" eb="1">
      <t>ハイ</t>
    </rPh>
    <rPh sb="2" eb="3">
      <t>ユ</t>
    </rPh>
    <rPh sb="4" eb="5">
      <t>ゼイ</t>
    </rPh>
    <phoneticPr fontId="2"/>
  </si>
  <si>
    <t>交付金･納付税</t>
    <rPh sb="0" eb="2">
      <t>コウフ</t>
    </rPh>
    <rPh sb="2" eb="3">
      <t>キン</t>
    </rPh>
    <rPh sb="4" eb="6">
      <t>ノウフ</t>
    </rPh>
    <rPh sb="6" eb="7">
      <t>ゼイ</t>
    </rPh>
    <phoneticPr fontId="2"/>
  </si>
  <si>
    <t>国民健康保険税</t>
    <rPh sb="0" eb="2">
      <t>コクミン</t>
    </rPh>
    <rPh sb="2" eb="4">
      <t>ケンコウ</t>
    </rPh>
    <rPh sb="4" eb="6">
      <t>ホケン</t>
    </rPh>
    <rPh sb="6" eb="7">
      <t>ゼイ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</si>
</sst>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7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66">
    <xf numFmtId="0" fontId="0" fillId="0" borderId="0" xfId="0"/>
    <xf numFmtId="0" fontId="3" fillId="0" borderId="0" xfId="0" applyFont="1"/>
    <xf numFmtId="0" fontId="4" fillId="0" borderId="14" xfId="0" applyFont="1" applyBorder="1" applyAlignment="1">
      <alignment horizontal="center" vertical="center"/>
    </xf>
    <xf numFmtId="3" fontId="4" fillId="0" borderId="18" xfId="0" applyNumberFormat="1" applyFont="1" applyBorder="1" applyAlignment="1">
      <alignment vertical="center"/>
    </xf>
    <xf numFmtId="38" fontId="4" fillId="2" borderId="19" xfId="1" applyFont="1" applyFill="1" applyBorder="1" applyAlignment="1">
      <alignment vertical="center"/>
    </xf>
    <xf numFmtId="3" fontId="4" fillId="2" borderId="16" xfId="0" applyNumberFormat="1" applyFont="1" applyFill="1" applyBorder="1" applyAlignment="1">
      <alignment vertical="center"/>
    </xf>
    <xf numFmtId="38" fontId="4" fillId="2" borderId="15" xfId="1" applyFont="1" applyFill="1" applyBorder="1" applyAlignment="1">
      <alignment vertical="center"/>
    </xf>
    <xf numFmtId="3" fontId="4" fillId="2" borderId="17" xfId="0" applyNumberFormat="1" applyFont="1" applyFill="1" applyBorder="1" applyAlignment="1">
      <alignment vertical="center"/>
    </xf>
    <xf numFmtId="3" fontId="4" fillId="2" borderId="15" xfId="0" applyNumberFormat="1" applyFont="1" applyFill="1" applyBorder="1" applyAlignment="1">
      <alignment vertical="center"/>
    </xf>
    <xf numFmtId="3" fontId="4" fillId="2" borderId="28" xfId="0" applyNumberFormat="1" applyFont="1" applyFill="1" applyBorder="1" applyAlignment="1">
      <alignment vertical="center"/>
    </xf>
    <xf numFmtId="10" fontId="4" fillId="2" borderId="22" xfId="0" applyNumberFormat="1" applyFont="1" applyFill="1" applyBorder="1" applyAlignment="1">
      <alignment vertical="center"/>
    </xf>
    <xf numFmtId="10" fontId="4" fillId="2" borderId="20" xfId="0" applyNumberFormat="1" applyFont="1" applyFill="1" applyBorder="1" applyAlignment="1">
      <alignment vertical="center"/>
    </xf>
    <xf numFmtId="10" fontId="4" fillId="2" borderId="12" xfId="0" applyNumberFormat="1" applyFont="1" applyFill="1" applyBorder="1" applyAlignment="1">
      <alignment vertical="center"/>
    </xf>
    <xf numFmtId="10" fontId="4" fillId="2" borderId="12" xfId="0" applyNumberFormat="1" applyFont="1" applyFill="1" applyBorder="1" applyAlignment="1">
      <alignment horizontal="right" vertical="center"/>
    </xf>
    <xf numFmtId="10" fontId="4" fillId="2" borderId="29" xfId="0" applyNumberFormat="1" applyFont="1" applyFill="1" applyBorder="1" applyAlignment="1">
      <alignment horizontal="right" vertical="center"/>
    </xf>
    <xf numFmtId="0" fontId="4" fillId="0" borderId="10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distributed" vertical="center"/>
    </xf>
    <xf numFmtId="3" fontId="4" fillId="2" borderId="37" xfId="0" applyNumberFormat="1" applyFont="1" applyFill="1" applyBorder="1" applyAlignment="1">
      <alignment vertical="center"/>
    </xf>
    <xf numFmtId="176" fontId="4" fillId="3" borderId="11" xfId="0" applyNumberFormat="1" applyFont="1" applyFill="1" applyBorder="1" applyAlignment="1">
      <alignment horizontal="right" vertical="center"/>
    </xf>
    <xf numFmtId="176" fontId="4" fillId="3" borderId="32" xfId="0" applyNumberFormat="1" applyFont="1" applyFill="1" applyBorder="1" applyAlignment="1">
      <alignment horizontal="right" vertical="center"/>
    </xf>
    <xf numFmtId="176" fontId="4" fillId="3" borderId="8" xfId="0" applyNumberFormat="1" applyFont="1" applyFill="1" applyBorder="1" applyAlignment="1">
      <alignment horizontal="right" vertical="center"/>
    </xf>
    <xf numFmtId="0" fontId="4" fillId="3" borderId="11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distributed" vertical="center"/>
    </xf>
    <xf numFmtId="0" fontId="4" fillId="3" borderId="9" xfId="0" applyFont="1" applyFill="1" applyBorder="1" applyAlignment="1">
      <alignment horizontal="distributed" vertical="center"/>
    </xf>
    <xf numFmtId="38" fontId="4" fillId="0" borderId="11" xfId="1" applyFont="1" applyFill="1" applyBorder="1" applyAlignment="1">
      <alignment vertical="center"/>
    </xf>
    <xf numFmtId="38" fontId="4" fillId="0" borderId="16" xfId="1" applyFont="1" applyFill="1" applyBorder="1" applyAlignment="1">
      <alignment vertical="center"/>
    </xf>
    <xf numFmtId="38" fontId="4" fillId="0" borderId="8" xfId="1" applyFont="1" applyFill="1" applyBorder="1" applyAlignment="1">
      <alignment vertical="center"/>
    </xf>
    <xf numFmtId="38" fontId="4" fillId="0" borderId="15" xfId="1" applyFont="1" applyFill="1" applyBorder="1" applyAlignment="1">
      <alignment vertical="center"/>
    </xf>
    <xf numFmtId="38" fontId="4" fillId="0" borderId="10" xfId="1" applyFont="1" applyFill="1" applyBorder="1" applyAlignment="1">
      <alignment vertical="center"/>
    </xf>
    <xf numFmtId="38" fontId="4" fillId="0" borderId="19" xfId="1" applyFont="1" applyFill="1" applyBorder="1" applyAlignment="1">
      <alignment vertical="center"/>
    </xf>
    <xf numFmtId="38" fontId="4" fillId="0" borderId="9" xfId="1" applyFont="1" applyFill="1" applyBorder="1" applyAlignment="1">
      <alignment vertical="center"/>
    </xf>
    <xf numFmtId="38" fontId="4" fillId="0" borderId="17" xfId="1" applyFont="1" applyFill="1" applyBorder="1" applyAlignment="1">
      <alignment vertical="center"/>
    </xf>
    <xf numFmtId="38" fontId="4" fillId="0" borderId="32" xfId="1" applyFont="1" applyFill="1" applyBorder="1" applyAlignment="1">
      <alignment vertical="center"/>
    </xf>
    <xf numFmtId="38" fontId="4" fillId="0" borderId="26" xfId="1" applyFont="1" applyFill="1" applyBorder="1" applyAlignment="1">
      <alignment vertical="center"/>
    </xf>
    <xf numFmtId="38" fontId="4" fillId="0" borderId="28" xfId="1" applyFont="1" applyFill="1" applyBorder="1" applyAlignment="1">
      <alignment vertical="center"/>
    </xf>
    <xf numFmtId="10" fontId="4" fillId="0" borderId="33" xfId="0" applyNumberFormat="1" applyFont="1" applyBorder="1" applyAlignment="1">
      <alignment horizontal="right" vertical="center"/>
    </xf>
    <xf numFmtId="3" fontId="4" fillId="0" borderId="16" xfId="0" applyNumberFormat="1" applyFont="1" applyBorder="1" applyAlignment="1">
      <alignment vertical="center"/>
    </xf>
    <xf numFmtId="38" fontId="4" fillId="0" borderId="36" xfId="1" applyFont="1" applyFill="1" applyBorder="1" applyAlignment="1">
      <alignment vertical="center"/>
    </xf>
    <xf numFmtId="10" fontId="4" fillId="0" borderId="36" xfId="0" applyNumberFormat="1" applyFont="1" applyBorder="1" applyAlignment="1">
      <alignment horizontal="right" vertical="center"/>
    </xf>
    <xf numFmtId="3" fontId="4" fillId="0" borderId="37" xfId="0" applyNumberFormat="1" applyFont="1" applyBorder="1" applyAlignment="1">
      <alignment vertical="center"/>
    </xf>
    <xf numFmtId="3" fontId="4" fillId="0" borderId="17" xfId="0" applyNumberFormat="1" applyFont="1" applyBorder="1" applyAlignment="1">
      <alignment vertical="center"/>
    </xf>
    <xf numFmtId="3" fontId="4" fillId="0" borderId="26" xfId="0" applyNumberFormat="1" applyFont="1" applyBorder="1" applyAlignment="1">
      <alignment vertical="center"/>
    </xf>
    <xf numFmtId="3" fontId="4" fillId="0" borderId="15" xfId="0" applyNumberFormat="1" applyFont="1" applyBorder="1" applyAlignment="1">
      <alignment vertical="center"/>
    </xf>
    <xf numFmtId="3" fontId="4" fillId="0" borderId="28" xfId="0" applyNumberFormat="1" applyFont="1" applyBorder="1" applyAlignment="1">
      <alignment vertical="center"/>
    </xf>
    <xf numFmtId="3" fontId="4" fillId="0" borderId="36" xfId="0" applyNumberFormat="1" applyFont="1" applyBorder="1" applyAlignment="1">
      <alignment vertical="center"/>
    </xf>
    <xf numFmtId="10" fontId="4" fillId="0" borderId="36" xfId="1" applyNumberFormat="1" applyFont="1" applyFill="1" applyBorder="1" applyAlignment="1">
      <alignment horizontal="right" vertical="center"/>
    </xf>
    <xf numFmtId="176" fontId="4" fillId="0" borderId="11" xfId="0" applyNumberFormat="1" applyFont="1" applyBorder="1" applyAlignment="1">
      <alignment horizontal="right" vertical="center"/>
    </xf>
    <xf numFmtId="10" fontId="4" fillId="0" borderId="20" xfId="0" applyNumberFormat="1" applyFont="1" applyBorder="1" applyAlignment="1">
      <alignment vertical="center"/>
    </xf>
    <xf numFmtId="10" fontId="4" fillId="0" borderId="27" xfId="0" applyNumberFormat="1" applyFont="1" applyBorder="1" applyAlignment="1">
      <alignment horizontal="right" vertical="center"/>
    </xf>
    <xf numFmtId="176" fontId="4" fillId="3" borderId="34" xfId="0" applyNumberFormat="1" applyFont="1" applyFill="1" applyBorder="1" applyAlignment="1">
      <alignment horizontal="right" vertical="center"/>
    </xf>
    <xf numFmtId="38" fontId="4" fillId="0" borderId="33" xfId="1" applyFont="1" applyFill="1" applyBorder="1" applyAlignment="1">
      <alignment vertical="center"/>
    </xf>
    <xf numFmtId="3" fontId="4" fillId="0" borderId="33" xfId="0" applyNumberFormat="1" applyFont="1" applyBorder="1" applyAlignment="1">
      <alignment vertical="center"/>
    </xf>
    <xf numFmtId="10" fontId="4" fillId="0" borderId="33" xfId="1" applyNumberFormat="1" applyFont="1" applyFill="1" applyBorder="1" applyAlignment="1">
      <alignment horizontal="right" vertical="center"/>
    </xf>
    <xf numFmtId="38" fontId="4" fillId="2" borderId="21" xfId="1" applyFont="1" applyFill="1" applyBorder="1" applyAlignment="1">
      <alignment vertical="center"/>
    </xf>
    <xf numFmtId="10" fontId="4" fillId="2" borderId="39" xfId="0" applyNumberFormat="1" applyFont="1" applyFill="1" applyBorder="1" applyAlignment="1">
      <alignment horizontal="right" vertical="center"/>
    </xf>
    <xf numFmtId="3" fontId="4" fillId="0" borderId="16" xfId="0" applyNumberFormat="1" applyFont="1" applyBorder="1" applyAlignment="1" applyProtection="1">
      <alignment vertical="center"/>
      <protection locked="0"/>
    </xf>
    <xf numFmtId="38" fontId="4" fillId="2" borderId="15" xfId="1" applyFont="1" applyFill="1" applyBorder="1" applyAlignment="1" applyProtection="1">
      <alignment vertical="center"/>
      <protection locked="0"/>
    </xf>
    <xf numFmtId="3" fontId="4" fillId="2" borderId="16" xfId="0" applyNumberFormat="1" applyFont="1" applyFill="1" applyBorder="1" applyAlignment="1" applyProtection="1">
      <alignment vertical="center"/>
      <protection locked="0"/>
    </xf>
    <xf numFmtId="3" fontId="4" fillId="0" borderId="26" xfId="0" applyNumberFormat="1" applyFont="1" applyBorder="1" applyAlignment="1" applyProtection="1">
      <alignment vertical="center"/>
      <protection locked="0"/>
    </xf>
    <xf numFmtId="3" fontId="4" fillId="2" borderId="15" xfId="0" applyNumberFormat="1" applyFont="1" applyFill="1" applyBorder="1" applyAlignment="1" applyProtection="1">
      <alignment vertical="center"/>
      <protection locked="0"/>
    </xf>
    <xf numFmtId="3" fontId="4" fillId="2" borderId="37" xfId="0" applyNumberFormat="1" applyFont="1" applyFill="1" applyBorder="1" applyAlignment="1" applyProtection="1">
      <alignment vertical="center"/>
      <protection locked="0"/>
    </xf>
    <xf numFmtId="0" fontId="4" fillId="0" borderId="36" xfId="0" applyFont="1" applyBorder="1" applyAlignment="1">
      <alignment horizontal="distributed" vertical="center"/>
    </xf>
    <xf numFmtId="176" fontId="4" fillId="0" borderId="36" xfId="0" applyNumberFormat="1" applyFont="1" applyBorder="1" applyAlignment="1">
      <alignment horizontal="right" vertical="center"/>
    </xf>
    <xf numFmtId="0" fontId="4" fillId="0" borderId="33" xfId="0" applyFont="1" applyBorder="1" applyAlignment="1">
      <alignment horizontal="center" vertical="center"/>
    </xf>
    <xf numFmtId="0" fontId="4" fillId="0" borderId="33" xfId="0" applyFont="1" applyBorder="1" applyAlignment="1">
      <alignment horizontal="distributed" vertical="center"/>
    </xf>
    <xf numFmtId="176" fontId="4" fillId="0" borderId="33" xfId="0" applyNumberFormat="1" applyFont="1" applyBorder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38" fontId="4" fillId="0" borderId="0" xfId="1" applyFont="1" applyFill="1" applyBorder="1" applyAlignment="1">
      <alignment vertical="center"/>
    </xf>
    <xf numFmtId="10" fontId="4" fillId="0" borderId="0" xfId="0" applyNumberFormat="1" applyFont="1" applyAlignment="1">
      <alignment horizontal="right" vertical="center"/>
    </xf>
    <xf numFmtId="0" fontId="4" fillId="0" borderId="4" xfId="0" applyFont="1" applyBorder="1" applyAlignment="1">
      <alignment horizontal="center" vertical="center"/>
    </xf>
    <xf numFmtId="0" fontId="4" fillId="0" borderId="40" xfId="0" applyFont="1" applyBorder="1" applyAlignment="1">
      <alignment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40" xfId="0" applyFont="1" applyBorder="1" applyAlignment="1">
      <alignment horizontal="center" vertical="center" shrinkToFit="1"/>
    </xf>
    <xf numFmtId="0" fontId="4" fillId="3" borderId="3" xfId="0" applyFont="1" applyFill="1" applyBorder="1" applyAlignment="1">
      <alignment horizontal="right" vertical="center"/>
    </xf>
    <xf numFmtId="0" fontId="4" fillId="3" borderId="2" xfId="0" applyFont="1" applyFill="1" applyBorder="1" applyAlignment="1">
      <alignment horizontal="right" vertical="center"/>
    </xf>
    <xf numFmtId="38" fontId="4" fillId="0" borderId="4" xfId="1" applyFont="1" applyBorder="1" applyAlignment="1">
      <alignment horizontal="right" vertical="center"/>
    </xf>
    <xf numFmtId="0" fontId="4" fillId="3" borderId="30" xfId="0" applyFont="1" applyFill="1" applyBorder="1" applyAlignment="1">
      <alignment horizontal="right" vertical="center"/>
    </xf>
    <xf numFmtId="38" fontId="4" fillId="3" borderId="31" xfId="1" applyFont="1" applyFill="1" applyBorder="1" applyAlignment="1">
      <alignment horizontal="right" vertical="center"/>
    </xf>
    <xf numFmtId="38" fontId="4" fillId="0" borderId="31" xfId="1" applyFont="1" applyBorder="1" applyAlignment="1">
      <alignment horizontal="right" vertical="center"/>
    </xf>
    <xf numFmtId="0" fontId="4" fillId="0" borderId="33" xfId="0" applyFont="1" applyBorder="1" applyAlignment="1">
      <alignment horizontal="right" vertical="center"/>
    </xf>
    <xf numFmtId="0" fontId="4" fillId="0" borderId="36" xfId="0" applyFont="1" applyBorder="1" applyAlignment="1">
      <alignment horizontal="right" vertical="center"/>
    </xf>
    <xf numFmtId="38" fontId="4" fillId="0" borderId="1" xfId="1" applyFont="1" applyFill="1" applyBorder="1" applyAlignment="1">
      <alignment horizontal="right" vertical="center"/>
    </xf>
    <xf numFmtId="3" fontId="4" fillId="2" borderId="17" xfId="0" applyNumberFormat="1" applyFont="1" applyFill="1" applyBorder="1" applyAlignment="1" applyProtection="1">
      <alignment vertical="center"/>
      <protection locked="0"/>
    </xf>
    <xf numFmtId="10" fontId="4" fillId="2" borderId="41" xfId="0" applyNumberFormat="1" applyFont="1" applyFill="1" applyBorder="1" applyAlignment="1">
      <alignment horizontal="right" vertical="center"/>
    </xf>
    <xf numFmtId="0" fontId="4" fillId="3" borderId="1" xfId="0" applyFont="1" applyFill="1" applyBorder="1" applyAlignment="1">
      <alignment horizontal="right" vertical="center"/>
    </xf>
    <xf numFmtId="38" fontId="4" fillId="3" borderId="9" xfId="1" applyFont="1" applyFill="1" applyBorder="1" applyAlignment="1">
      <alignment vertical="center"/>
    </xf>
    <xf numFmtId="38" fontId="4" fillId="3" borderId="17" xfId="1" applyFont="1" applyFill="1" applyBorder="1" applyAlignment="1">
      <alignment vertical="center"/>
    </xf>
    <xf numFmtId="3" fontId="4" fillId="3" borderId="17" xfId="0" applyNumberFormat="1" applyFont="1" applyFill="1" applyBorder="1" applyAlignment="1">
      <alignment vertical="center"/>
    </xf>
    <xf numFmtId="3" fontId="4" fillId="3" borderId="17" xfId="0" applyNumberFormat="1" applyFont="1" applyFill="1" applyBorder="1" applyAlignment="1" applyProtection="1">
      <alignment vertical="center"/>
      <protection locked="0"/>
    </xf>
    <xf numFmtId="10" fontId="4" fillId="3" borderId="41" xfId="0" applyNumberFormat="1" applyFont="1" applyFill="1" applyBorder="1" applyAlignment="1">
      <alignment horizontal="right" vertical="center"/>
    </xf>
    <xf numFmtId="0" fontId="4" fillId="3" borderId="42" xfId="0" applyFont="1" applyFill="1" applyBorder="1" applyAlignment="1">
      <alignment horizontal="right" vertical="center"/>
    </xf>
    <xf numFmtId="0" fontId="3" fillId="3" borderId="42" xfId="0" applyFont="1" applyFill="1" applyBorder="1" applyAlignment="1">
      <alignment horizontal="right"/>
    </xf>
    <xf numFmtId="0" fontId="4" fillId="0" borderId="44" xfId="0" applyFont="1" applyBorder="1" applyAlignment="1">
      <alignment horizontal="center" vertical="center" wrapText="1"/>
    </xf>
    <xf numFmtId="0" fontId="4" fillId="3" borderId="45" xfId="0" applyFont="1" applyFill="1" applyBorder="1" applyAlignment="1">
      <alignment horizontal="center" vertical="center"/>
    </xf>
    <xf numFmtId="0" fontId="4" fillId="3" borderId="46" xfId="0" applyFont="1" applyFill="1" applyBorder="1" applyAlignment="1">
      <alignment horizontal="center" vertical="center"/>
    </xf>
    <xf numFmtId="0" fontId="4" fillId="3" borderId="44" xfId="0" applyFont="1" applyFill="1" applyBorder="1" applyAlignment="1">
      <alignment horizontal="distributed" vertical="center"/>
    </xf>
    <xf numFmtId="176" fontId="4" fillId="3" borderId="45" xfId="0" applyNumberFormat="1" applyFont="1" applyFill="1" applyBorder="1" applyAlignment="1">
      <alignment horizontal="right" vertical="center"/>
    </xf>
    <xf numFmtId="176" fontId="4" fillId="0" borderId="45" xfId="0" applyNumberFormat="1" applyFont="1" applyBorder="1" applyAlignment="1">
      <alignment horizontal="right" vertical="center"/>
    </xf>
    <xf numFmtId="0" fontId="4" fillId="3" borderId="47" xfId="0" applyFont="1" applyFill="1" applyBorder="1" applyAlignment="1">
      <alignment horizontal="distributed" vertical="center"/>
    </xf>
    <xf numFmtId="176" fontId="4" fillId="3" borderId="48" xfId="0" applyNumberFormat="1" applyFont="1" applyFill="1" applyBorder="1" applyAlignment="1">
      <alignment horizontal="right" vertical="center"/>
    </xf>
    <xf numFmtId="176" fontId="4" fillId="3" borderId="46" xfId="0" applyNumberFormat="1" applyFont="1" applyFill="1" applyBorder="1" applyAlignment="1">
      <alignment horizontal="right" vertical="center"/>
    </xf>
    <xf numFmtId="176" fontId="4" fillId="3" borderId="49" xfId="0" applyNumberFormat="1" applyFont="1" applyFill="1" applyBorder="1" applyAlignment="1">
      <alignment horizontal="right" vertical="center"/>
    </xf>
    <xf numFmtId="0" fontId="4" fillId="3" borderId="50" xfId="0" applyFont="1" applyFill="1" applyBorder="1" applyAlignment="1">
      <alignment horizontal="distributed" vertical="center"/>
    </xf>
    <xf numFmtId="0" fontId="4" fillId="3" borderId="50" xfId="0" applyFont="1" applyFill="1" applyBorder="1" applyAlignment="1">
      <alignment vertical="center"/>
    </xf>
    <xf numFmtId="0" fontId="4" fillId="2" borderId="39" xfId="0" applyFont="1" applyFill="1" applyBorder="1" applyAlignment="1">
      <alignment vertical="center"/>
    </xf>
    <xf numFmtId="10" fontId="4" fillId="0" borderId="39" xfId="1" applyNumberFormat="1" applyFont="1" applyFill="1" applyBorder="1" applyAlignment="1">
      <alignment horizontal="right" vertical="center"/>
    </xf>
    <xf numFmtId="0" fontId="4" fillId="0" borderId="39" xfId="0" applyFont="1" applyBorder="1" applyAlignment="1">
      <alignment vertical="center"/>
    </xf>
    <xf numFmtId="10" fontId="4" fillId="0" borderId="39" xfId="0" applyNumberFormat="1" applyFont="1" applyBorder="1" applyAlignment="1">
      <alignment horizontal="right" vertical="center"/>
    </xf>
    <xf numFmtId="2" fontId="4" fillId="0" borderId="39" xfId="0" applyNumberFormat="1" applyFont="1" applyBorder="1" applyAlignment="1">
      <alignment vertical="center"/>
    </xf>
    <xf numFmtId="176" fontId="4" fillId="0" borderId="51" xfId="0" applyNumberFormat="1" applyFont="1" applyBorder="1" applyAlignment="1">
      <alignment horizontal="right" vertical="center"/>
    </xf>
    <xf numFmtId="10" fontId="4" fillId="0" borderId="52" xfId="0" applyNumberFormat="1" applyFont="1" applyBorder="1" applyAlignment="1">
      <alignment horizontal="right" vertical="center"/>
    </xf>
    <xf numFmtId="176" fontId="4" fillId="0" borderId="48" xfId="0" applyNumberFormat="1" applyFont="1" applyBorder="1" applyAlignment="1">
      <alignment horizontal="right" vertical="center"/>
    </xf>
    <xf numFmtId="176" fontId="4" fillId="2" borderId="49" xfId="0" applyNumberFormat="1" applyFont="1" applyFill="1" applyBorder="1" applyAlignment="1">
      <alignment horizontal="right" vertical="center"/>
    </xf>
    <xf numFmtId="38" fontId="4" fillId="0" borderId="37" xfId="1" applyFont="1" applyFill="1" applyBorder="1" applyAlignment="1">
      <alignment vertical="center"/>
    </xf>
    <xf numFmtId="0" fontId="4" fillId="3" borderId="45" xfId="0" applyFont="1" applyFill="1" applyBorder="1" applyAlignment="1">
      <alignment horizontal="right" vertical="center"/>
    </xf>
    <xf numFmtId="0" fontId="4" fillId="3" borderId="46" xfId="0" applyFont="1" applyFill="1" applyBorder="1" applyAlignment="1">
      <alignment horizontal="right" vertical="center"/>
    </xf>
    <xf numFmtId="0" fontId="4" fillId="3" borderId="44" xfId="0" applyFont="1" applyFill="1" applyBorder="1" applyAlignment="1">
      <alignment horizontal="right" vertical="center"/>
    </xf>
    <xf numFmtId="0" fontId="4" fillId="3" borderId="47" xfId="0" applyFont="1" applyFill="1" applyBorder="1" applyAlignment="1">
      <alignment horizontal="right" vertical="center"/>
    </xf>
    <xf numFmtId="176" fontId="4" fillId="3" borderId="53" xfId="0" applyNumberFormat="1" applyFont="1" applyFill="1" applyBorder="1" applyAlignment="1">
      <alignment horizontal="right" vertical="center"/>
    </xf>
    <xf numFmtId="176" fontId="4" fillId="2" borderId="51" xfId="0" applyNumberFormat="1" applyFont="1" applyFill="1" applyBorder="1" applyAlignment="1">
      <alignment horizontal="right" vertical="center"/>
    </xf>
    <xf numFmtId="0" fontId="4" fillId="3" borderId="50" xfId="0" applyFont="1" applyFill="1" applyBorder="1" applyAlignment="1">
      <alignment horizontal="right" vertical="center"/>
    </xf>
    <xf numFmtId="38" fontId="4" fillId="0" borderId="38" xfId="1" applyFont="1" applyFill="1" applyBorder="1" applyAlignment="1">
      <alignment vertical="center"/>
    </xf>
    <xf numFmtId="0" fontId="4" fillId="0" borderId="54" xfId="0" applyFont="1" applyBorder="1" applyAlignment="1">
      <alignment horizontal="center" vertical="center" shrinkToFit="1"/>
    </xf>
    <xf numFmtId="0" fontId="4" fillId="0" borderId="55" xfId="0" applyFont="1" applyBorder="1" applyAlignment="1">
      <alignment vertical="center" shrinkToFit="1"/>
    </xf>
    <xf numFmtId="0" fontId="4" fillId="0" borderId="56" xfId="0" applyFont="1" applyBorder="1" applyAlignment="1">
      <alignment horizontal="center" vertical="center" shrinkToFit="1"/>
    </xf>
    <xf numFmtId="0" fontId="4" fillId="0" borderId="57" xfId="0" applyFont="1" applyBorder="1" applyAlignment="1">
      <alignment horizontal="center" vertical="center"/>
    </xf>
    <xf numFmtId="0" fontId="4" fillId="3" borderId="58" xfId="0" applyFont="1" applyFill="1" applyBorder="1" applyAlignment="1">
      <alignment horizontal="right" vertical="center"/>
    </xf>
    <xf numFmtId="0" fontId="4" fillId="3" borderId="59" xfId="0" applyFont="1" applyFill="1" applyBorder="1" applyAlignment="1">
      <alignment horizontal="right" vertical="center"/>
    </xf>
    <xf numFmtId="0" fontId="4" fillId="3" borderId="60" xfId="0" applyFont="1" applyFill="1" applyBorder="1" applyAlignment="1">
      <alignment horizontal="right" vertical="center"/>
    </xf>
    <xf numFmtId="0" fontId="4" fillId="3" borderId="61" xfId="0" applyFont="1" applyFill="1" applyBorder="1" applyAlignment="1">
      <alignment horizontal="right" vertical="center"/>
    </xf>
    <xf numFmtId="38" fontId="4" fillId="0" borderId="56" xfId="1" applyFont="1" applyBorder="1" applyAlignment="1">
      <alignment horizontal="right" vertical="center"/>
    </xf>
    <xf numFmtId="38" fontId="4" fillId="0" borderId="57" xfId="1" applyFont="1" applyBorder="1" applyAlignment="1">
      <alignment horizontal="right" vertical="center"/>
    </xf>
    <xf numFmtId="38" fontId="4" fillId="0" borderId="14" xfId="1" applyFont="1" applyFill="1" applyBorder="1" applyAlignment="1">
      <alignment horizontal="right" vertical="center"/>
    </xf>
    <xf numFmtId="38" fontId="4" fillId="0" borderId="62" xfId="1" applyFont="1" applyFill="1" applyBorder="1" applyAlignment="1">
      <alignment horizontal="right" vertical="center"/>
    </xf>
    <xf numFmtId="0" fontId="4" fillId="3" borderId="62" xfId="0" applyFont="1" applyFill="1" applyBorder="1" applyAlignment="1">
      <alignment horizontal="right" vertical="center"/>
    </xf>
    <xf numFmtId="0" fontId="4" fillId="3" borderId="7" xfId="0" applyFont="1" applyFill="1" applyBorder="1" applyAlignment="1">
      <alignment horizontal="right" vertical="center"/>
    </xf>
    <xf numFmtId="0" fontId="4" fillId="3" borderId="63" xfId="0" applyFont="1" applyFill="1" applyBorder="1" applyAlignment="1">
      <alignment horizontal="right" vertical="center"/>
    </xf>
    <xf numFmtId="38" fontId="4" fillId="3" borderId="6" xfId="1" applyFont="1" applyFill="1" applyBorder="1" applyAlignment="1">
      <alignment horizontal="right" vertical="center"/>
    </xf>
    <xf numFmtId="38" fontId="4" fillId="0" borderId="64" xfId="1" applyFont="1" applyBorder="1" applyAlignment="1">
      <alignment horizontal="right" vertical="center"/>
    </xf>
    <xf numFmtId="0" fontId="4" fillId="3" borderId="35" xfId="0" applyFont="1" applyFill="1" applyBorder="1" applyAlignment="1">
      <alignment horizontal="right" vertical="center"/>
    </xf>
    <xf numFmtId="0" fontId="4" fillId="3" borderId="65" xfId="0" applyFont="1" applyFill="1" applyBorder="1" applyAlignment="1">
      <alignment horizontal="right" vertical="center"/>
    </xf>
    <xf numFmtId="0" fontId="3" fillId="3" borderId="35" xfId="0" applyFont="1" applyFill="1" applyBorder="1" applyAlignment="1">
      <alignment horizontal="right"/>
    </xf>
    <xf numFmtId="0" fontId="3" fillId="3" borderId="65" xfId="0" applyFont="1" applyFill="1" applyBorder="1" applyAlignment="1">
      <alignment horizontal="right"/>
    </xf>
    <xf numFmtId="0" fontId="4" fillId="0" borderId="66" xfId="0" applyFont="1" applyBorder="1" applyAlignment="1">
      <alignment horizontal="center" vertical="center" wrapText="1"/>
    </xf>
    <xf numFmtId="0" fontId="4" fillId="0" borderId="67" xfId="0" applyFont="1" applyBorder="1" applyAlignment="1">
      <alignment horizontal="center" vertical="center" wrapText="1"/>
    </xf>
    <xf numFmtId="0" fontId="4" fillId="0" borderId="59" xfId="0" applyFont="1" applyBorder="1" applyAlignment="1">
      <alignment horizontal="center" vertical="center"/>
    </xf>
    <xf numFmtId="0" fontId="4" fillId="0" borderId="61" xfId="0" applyFont="1" applyBorder="1" applyAlignment="1">
      <alignment horizontal="center" vertical="center"/>
    </xf>
    <xf numFmtId="0" fontId="4" fillId="0" borderId="57" xfId="0" applyFont="1" applyBorder="1" applyAlignment="1">
      <alignment horizontal="distributed" vertical="center"/>
    </xf>
    <xf numFmtId="0" fontId="4" fillId="0" borderId="62" xfId="0" applyFont="1" applyBorder="1" applyAlignment="1">
      <alignment horizontal="distributed" vertical="center"/>
    </xf>
    <xf numFmtId="0" fontId="4" fillId="0" borderId="68" xfId="0" applyFont="1" applyBorder="1" applyAlignment="1">
      <alignment horizontal="distributed" vertical="center"/>
    </xf>
    <xf numFmtId="0" fontId="4" fillId="0" borderId="35" xfId="0" applyFont="1" applyBorder="1" applyAlignment="1">
      <alignment horizontal="center" vertical="center"/>
    </xf>
    <xf numFmtId="0" fontId="4" fillId="0" borderId="65" xfId="0" applyFont="1" applyBorder="1" applyAlignment="1">
      <alignment horizontal="distributed" vertical="center"/>
    </xf>
    <xf numFmtId="0" fontId="3" fillId="0" borderId="69" xfId="0" applyFont="1" applyBorder="1"/>
    <xf numFmtId="0" fontId="4" fillId="0" borderId="43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>
    <tabColor theme="0"/>
    <pageSetUpPr fitToPage="1"/>
  </sheetPr>
  <dimension ref="A1:CX33"/>
  <sheetViews>
    <sheetView tabSelected="1" view="pageBreakPreview" zoomScaleNormal="115" zoomScaleSheetLayoutView="100" zoomScalePageLayoutView="70" workbookViewId="0">
      <pane xSplit="2" ySplit="2" topLeftCell="CR3" activePane="bottomRight" state="frozen"/>
      <selection pane="bottomRight" activeCell="CZ8" sqref="CZ8"/>
      <selection pane="bottomLeft" activeCell="F13" sqref="F13:H13"/>
      <selection pane="topRight" activeCell="F13" sqref="F13:H13"/>
    </sheetView>
  </sheetViews>
  <sheetFormatPr defaultColWidth="9" defaultRowHeight="13.15"/>
  <cols>
    <col min="1" max="1" width="13.75" style="1" customWidth="1"/>
    <col min="2" max="2" width="7" style="1" customWidth="1"/>
    <col min="3" max="18" width="10.125" style="1" customWidth="1"/>
    <col min="19" max="19" width="9.125" style="1" customWidth="1"/>
    <col min="20" max="21" width="15.125" style="1" customWidth="1"/>
    <col min="22" max="22" width="8.75" style="1" customWidth="1"/>
    <col min="23" max="23" width="9.125" style="1" customWidth="1"/>
    <col min="24" max="25" width="15.125" style="1" customWidth="1"/>
    <col min="26" max="26" width="8.75" style="1" customWidth="1"/>
    <col min="27" max="27" width="9.125" style="1" customWidth="1"/>
    <col min="28" max="29" width="15.125" style="1" customWidth="1"/>
    <col min="30" max="30" width="8.75" style="1" customWidth="1"/>
    <col min="31" max="31" width="9.125" style="1" customWidth="1"/>
    <col min="32" max="33" width="15.125" style="1" customWidth="1"/>
    <col min="34" max="34" width="8.75" style="1" customWidth="1"/>
    <col min="35" max="35" width="9.125" style="1" customWidth="1"/>
    <col min="36" max="37" width="15.125" style="1" customWidth="1"/>
    <col min="38" max="38" width="8.75" style="1" customWidth="1"/>
    <col min="39" max="39" width="9.125" style="1" customWidth="1"/>
    <col min="40" max="41" width="15.125" style="1" customWidth="1"/>
    <col min="42" max="42" width="8.75" style="1" customWidth="1"/>
    <col min="43" max="43" width="9.125" style="1" customWidth="1"/>
    <col min="44" max="45" width="15.125" style="1" customWidth="1"/>
    <col min="46" max="46" width="8.75" style="1" customWidth="1"/>
    <col min="47" max="47" width="9.125" style="1" customWidth="1"/>
    <col min="48" max="49" width="15.125" style="1" customWidth="1"/>
    <col min="50" max="50" width="8.75" style="1" customWidth="1"/>
    <col min="51" max="51" width="9.125" style="1" customWidth="1"/>
    <col min="52" max="53" width="15.125" style="1" customWidth="1"/>
    <col min="54" max="54" width="8.75" style="1" customWidth="1"/>
    <col min="55" max="55" width="9.125" style="1" customWidth="1"/>
    <col min="56" max="57" width="15.125" style="1" customWidth="1"/>
    <col min="58" max="58" width="8.75" style="1" customWidth="1"/>
    <col min="59" max="59" width="9.125" style="1" customWidth="1"/>
    <col min="60" max="61" width="15.125" style="1" customWidth="1"/>
    <col min="62" max="62" width="8.75" style="1" customWidth="1"/>
    <col min="63" max="63" width="9.125" style="1" customWidth="1"/>
    <col min="64" max="65" width="15.125" style="1" customWidth="1"/>
    <col min="66" max="66" width="8.75" style="1" customWidth="1"/>
    <col min="67" max="67" width="9.125" style="1" customWidth="1"/>
    <col min="68" max="69" width="15.125" style="1" customWidth="1"/>
    <col min="70" max="70" width="8.75" style="1" customWidth="1"/>
    <col min="71" max="71" width="9.125" style="1" customWidth="1"/>
    <col min="72" max="73" width="15.125" style="1" customWidth="1"/>
    <col min="74" max="74" width="8.75" style="1" customWidth="1"/>
    <col min="75" max="75" width="9.125" style="1" customWidth="1"/>
    <col min="76" max="76" width="15.125" style="1" customWidth="1"/>
    <col min="77" max="77" width="15.25" style="1" customWidth="1"/>
    <col min="78" max="78" width="8.75" style="1" customWidth="1"/>
    <col min="79" max="79" width="9.125" style="1" customWidth="1"/>
    <col min="80" max="80" width="15.125" style="1" customWidth="1"/>
    <col min="81" max="81" width="15.25" style="1" customWidth="1"/>
    <col min="82" max="82" width="8.75" style="1" customWidth="1"/>
    <col min="83" max="83" width="9.375" style="1" customWidth="1"/>
    <col min="84" max="85" width="15.25" style="1" customWidth="1"/>
    <col min="86" max="87" width="8.75" style="1" customWidth="1"/>
    <col min="88" max="89" width="15.25" style="1" customWidth="1"/>
    <col min="90" max="90" width="8.75" style="1" customWidth="1"/>
    <col min="91" max="91" width="9.375" style="1" customWidth="1"/>
    <col min="92" max="92" width="15.25" style="1" customWidth="1"/>
    <col min="93" max="93" width="15.125" style="1" customWidth="1"/>
    <col min="94" max="94" width="8.75" style="1" customWidth="1"/>
    <col min="95" max="95" width="9.375" style="1" customWidth="1"/>
    <col min="96" max="96" width="15.25" style="1" customWidth="1"/>
    <col min="97" max="97" width="15.125" style="1" customWidth="1"/>
    <col min="98" max="98" width="9" style="1"/>
    <col min="99" max="99" width="9.375" style="1" customWidth="1"/>
    <col min="100" max="100" width="15.25" style="1" customWidth="1"/>
    <col min="101" max="101" width="15.125" style="1" customWidth="1"/>
    <col min="102" max="16384" width="9" style="1"/>
  </cols>
  <sheetData>
    <row r="1" spans="1:102" ht="21.75" customHeight="1">
      <c r="A1" s="163" t="s">
        <v>0</v>
      </c>
      <c r="B1" s="147"/>
      <c r="C1" s="126" t="s">
        <v>1</v>
      </c>
      <c r="D1" s="76" t="s">
        <v>2</v>
      </c>
      <c r="E1" s="74" t="s">
        <v>3</v>
      </c>
      <c r="F1" s="74" t="s">
        <v>4</v>
      </c>
      <c r="G1" s="74" t="s">
        <v>5</v>
      </c>
      <c r="H1" s="74" t="s">
        <v>6</v>
      </c>
      <c r="I1" s="74" t="s">
        <v>7</v>
      </c>
      <c r="J1" s="74" t="s">
        <v>8</v>
      </c>
      <c r="K1" s="74" t="s">
        <v>9</v>
      </c>
      <c r="L1" s="74" t="s">
        <v>10</v>
      </c>
      <c r="M1" s="74" t="s">
        <v>11</v>
      </c>
      <c r="N1" s="74" t="s">
        <v>12</v>
      </c>
      <c r="O1" s="74" t="s">
        <v>13</v>
      </c>
      <c r="P1" s="74" t="s">
        <v>14</v>
      </c>
      <c r="Q1" s="74" t="s">
        <v>15</v>
      </c>
      <c r="R1" s="127" t="s">
        <v>16</v>
      </c>
      <c r="S1" s="157" t="s">
        <v>17</v>
      </c>
      <c r="T1" s="158"/>
      <c r="U1" s="158"/>
      <c r="V1" s="159"/>
      <c r="W1" s="157" t="s">
        <v>18</v>
      </c>
      <c r="X1" s="158"/>
      <c r="Y1" s="158"/>
      <c r="Z1" s="159"/>
      <c r="AA1" s="157" t="s">
        <v>19</v>
      </c>
      <c r="AB1" s="158"/>
      <c r="AC1" s="158"/>
      <c r="AD1" s="159"/>
      <c r="AE1" s="157" t="s">
        <v>20</v>
      </c>
      <c r="AF1" s="158"/>
      <c r="AG1" s="158"/>
      <c r="AH1" s="159"/>
      <c r="AI1" s="157" t="s">
        <v>21</v>
      </c>
      <c r="AJ1" s="158"/>
      <c r="AK1" s="158"/>
      <c r="AL1" s="159"/>
      <c r="AM1" s="157" t="s">
        <v>22</v>
      </c>
      <c r="AN1" s="158"/>
      <c r="AO1" s="158"/>
      <c r="AP1" s="159"/>
      <c r="AQ1" s="158" t="s">
        <v>23</v>
      </c>
      <c r="AR1" s="158"/>
      <c r="AS1" s="158"/>
      <c r="AT1" s="159"/>
      <c r="AU1" s="157" t="s">
        <v>24</v>
      </c>
      <c r="AV1" s="158"/>
      <c r="AW1" s="158"/>
      <c r="AX1" s="159"/>
      <c r="AY1" s="157" t="s">
        <v>25</v>
      </c>
      <c r="AZ1" s="158"/>
      <c r="BA1" s="158"/>
      <c r="BB1" s="159"/>
      <c r="BC1" s="157" t="s">
        <v>26</v>
      </c>
      <c r="BD1" s="158"/>
      <c r="BE1" s="158"/>
      <c r="BF1" s="159"/>
      <c r="BG1" s="157" t="s">
        <v>27</v>
      </c>
      <c r="BH1" s="158"/>
      <c r="BI1" s="158"/>
      <c r="BJ1" s="159"/>
      <c r="BK1" s="157" t="s">
        <v>28</v>
      </c>
      <c r="BL1" s="158"/>
      <c r="BM1" s="158"/>
      <c r="BN1" s="159"/>
      <c r="BO1" s="157" t="s">
        <v>29</v>
      </c>
      <c r="BP1" s="158"/>
      <c r="BQ1" s="158"/>
      <c r="BR1" s="159"/>
      <c r="BS1" s="157" t="s">
        <v>30</v>
      </c>
      <c r="BT1" s="158"/>
      <c r="BU1" s="158"/>
      <c r="BV1" s="159"/>
      <c r="BW1" s="157" t="s">
        <v>31</v>
      </c>
      <c r="BX1" s="158"/>
      <c r="BY1" s="158"/>
      <c r="BZ1" s="159"/>
      <c r="CA1" s="157" t="s">
        <v>32</v>
      </c>
      <c r="CB1" s="158"/>
      <c r="CC1" s="158"/>
      <c r="CD1" s="159"/>
      <c r="CE1" s="157" t="s">
        <v>33</v>
      </c>
      <c r="CF1" s="158"/>
      <c r="CG1" s="158"/>
      <c r="CH1" s="159"/>
      <c r="CI1" s="157" t="s">
        <v>34</v>
      </c>
      <c r="CJ1" s="158"/>
      <c r="CK1" s="158"/>
      <c r="CL1" s="159"/>
      <c r="CM1" s="157" t="s">
        <v>35</v>
      </c>
      <c r="CN1" s="158"/>
      <c r="CO1" s="158"/>
      <c r="CP1" s="159"/>
      <c r="CQ1" s="157" t="s">
        <v>36</v>
      </c>
      <c r="CR1" s="158"/>
      <c r="CS1" s="158"/>
      <c r="CT1" s="159"/>
      <c r="CU1" s="157" t="s">
        <v>37</v>
      </c>
      <c r="CV1" s="158"/>
      <c r="CW1" s="158"/>
      <c r="CX1" s="159"/>
    </row>
    <row r="2" spans="1:102" ht="21.75" customHeight="1">
      <c r="A2" s="164"/>
      <c r="B2" s="148"/>
      <c r="C2" s="128" t="s">
        <v>38</v>
      </c>
      <c r="D2" s="75" t="s">
        <v>38</v>
      </c>
      <c r="E2" s="73" t="s">
        <v>38</v>
      </c>
      <c r="F2" s="73" t="s">
        <v>38</v>
      </c>
      <c r="G2" s="73" t="s">
        <v>38</v>
      </c>
      <c r="H2" s="73" t="s">
        <v>38</v>
      </c>
      <c r="I2" s="73" t="s">
        <v>38</v>
      </c>
      <c r="J2" s="73" t="s">
        <v>38</v>
      </c>
      <c r="K2" s="73" t="s">
        <v>38</v>
      </c>
      <c r="L2" s="73" t="s">
        <v>38</v>
      </c>
      <c r="M2" s="73" t="s">
        <v>38</v>
      </c>
      <c r="N2" s="73" t="s">
        <v>38</v>
      </c>
      <c r="O2" s="73" t="s">
        <v>38</v>
      </c>
      <c r="P2" s="73" t="s">
        <v>38</v>
      </c>
      <c r="Q2" s="73" t="s">
        <v>38</v>
      </c>
      <c r="R2" s="129" t="s">
        <v>38</v>
      </c>
      <c r="S2" s="96" t="s">
        <v>39</v>
      </c>
      <c r="T2" s="15" t="s">
        <v>40</v>
      </c>
      <c r="U2" s="16" t="s">
        <v>38</v>
      </c>
      <c r="V2" s="17" t="s">
        <v>41</v>
      </c>
      <c r="W2" s="96" t="s">
        <v>39</v>
      </c>
      <c r="X2" s="16" t="s">
        <v>40</v>
      </c>
      <c r="Y2" s="16" t="s">
        <v>38</v>
      </c>
      <c r="Z2" s="17" t="s">
        <v>41</v>
      </c>
      <c r="AA2" s="96" t="s">
        <v>39</v>
      </c>
      <c r="AB2" s="16" t="s">
        <v>40</v>
      </c>
      <c r="AC2" s="16" t="s">
        <v>38</v>
      </c>
      <c r="AD2" s="17" t="s">
        <v>41</v>
      </c>
      <c r="AE2" s="96" t="s">
        <v>39</v>
      </c>
      <c r="AF2" s="16" t="s">
        <v>40</v>
      </c>
      <c r="AG2" s="16" t="s">
        <v>38</v>
      </c>
      <c r="AH2" s="17" t="s">
        <v>41</v>
      </c>
      <c r="AI2" s="96" t="s">
        <v>39</v>
      </c>
      <c r="AJ2" s="16" t="s">
        <v>40</v>
      </c>
      <c r="AK2" s="16" t="s">
        <v>38</v>
      </c>
      <c r="AL2" s="17" t="s">
        <v>41</v>
      </c>
      <c r="AM2" s="96" t="s">
        <v>39</v>
      </c>
      <c r="AN2" s="16" t="s">
        <v>40</v>
      </c>
      <c r="AO2" s="16" t="s">
        <v>38</v>
      </c>
      <c r="AP2" s="17" t="s">
        <v>41</v>
      </c>
      <c r="AQ2" s="18" t="s">
        <v>39</v>
      </c>
      <c r="AR2" s="16" t="s">
        <v>40</v>
      </c>
      <c r="AS2" s="16" t="s">
        <v>38</v>
      </c>
      <c r="AT2" s="17" t="s">
        <v>41</v>
      </c>
      <c r="AU2" s="96" t="s">
        <v>39</v>
      </c>
      <c r="AV2" s="16" t="s">
        <v>40</v>
      </c>
      <c r="AW2" s="16" t="s">
        <v>38</v>
      </c>
      <c r="AX2" s="17" t="s">
        <v>41</v>
      </c>
      <c r="AY2" s="96" t="s">
        <v>39</v>
      </c>
      <c r="AZ2" s="16" t="s">
        <v>40</v>
      </c>
      <c r="BA2" s="16" t="s">
        <v>38</v>
      </c>
      <c r="BB2" s="17" t="s">
        <v>41</v>
      </c>
      <c r="BC2" s="96" t="s">
        <v>39</v>
      </c>
      <c r="BD2" s="16" t="s">
        <v>40</v>
      </c>
      <c r="BE2" s="16" t="s">
        <v>38</v>
      </c>
      <c r="BF2" s="17" t="s">
        <v>41</v>
      </c>
      <c r="BG2" s="96" t="s">
        <v>39</v>
      </c>
      <c r="BH2" s="16" t="s">
        <v>40</v>
      </c>
      <c r="BI2" s="16" t="s">
        <v>38</v>
      </c>
      <c r="BJ2" s="17" t="s">
        <v>41</v>
      </c>
      <c r="BK2" s="96" t="s">
        <v>39</v>
      </c>
      <c r="BL2" s="16" t="s">
        <v>40</v>
      </c>
      <c r="BM2" s="16" t="s">
        <v>38</v>
      </c>
      <c r="BN2" s="17" t="s">
        <v>41</v>
      </c>
      <c r="BO2" s="96" t="s">
        <v>39</v>
      </c>
      <c r="BP2" s="16" t="s">
        <v>40</v>
      </c>
      <c r="BQ2" s="16" t="s">
        <v>38</v>
      </c>
      <c r="BR2" s="17" t="s">
        <v>41</v>
      </c>
      <c r="BS2" s="96" t="s">
        <v>39</v>
      </c>
      <c r="BT2" s="16" t="s">
        <v>40</v>
      </c>
      <c r="BU2" s="16" t="s">
        <v>38</v>
      </c>
      <c r="BV2" s="17" t="s">
        <v>41</v>
      </c>
      <c r="BW2" s="96" t="s">
        <v>39</v>
      </c>
      <c r="BX2" s="16" t="s">
        <v>40</v>
      </c>
      <c r="BY2" s="16" t="s">
        <v>38</v>
      </c>
      <c r="BZ2" s="17" t="s">
        <v>41</v>
      </c>
      <c r="CA2" s="96" t="s">
        <v>39</v>
      </c>
      <c r="CB2" s="16" t="s">
        <v>40</v>
      </c>
      <c r="CC2" s="16" t="s">
        <v>38</v>
      </c>
      <c r="CD2" s="17" t="s">
        <v>41</v>
      </c>
      <c r="CE2" s="96" t="s">
        <v>39</v>
      </c>
      <c r="CF2" s="16" t="s">
        <v>40</v>
      </c>
      <c r="CG2" s="16" t="s">
        <v>38</v>
      </c>
      <c r="CH2" s="17" t="s">
        <v>41</v>
      </c>
      <c r="CI2" s="96" t="s">
        <v>39</v>
      </c>
      <c r="CJ2" s="16" t="s">
        <v>40</v>
      </c>
      <c r="CK2" s="16" t="s">
        <v>38</v>
      </c>
      <c r="CL2" s="17" t="s">
        <v>41</v>
      </c>
      <c r="CM2" s="96" t="s">
        <v>39</v>
      </c>
      <c r="CN2" s="16" t="s">
        <v>40</v>
      </c>
      <c r="CO2" s="16" t="s">
        <v>38</v>
      </c>
      <c r="CP2" s="17" t="s">
        <v>41</v>
      </c>
      <c r="CQ2" s="96" t="s">
        <v>39</v>
      </c>
      <c r="CR2" s="16" t="s">
        <v>40</v>
      </c>
      <c r="CS2" s="16" t="s">
        <v>38</v>
      </c>
      <c r="CT2" s="17" t="s">
        <v>41</v>
      </c>
      <c r="CU2" s="96" t="s">
        <v>39</v>
      </c>
      <c r="CV2" s="16" t="s">
        <v>40</v>
      </c>
      <c r="CW2" s="16" t="s">
        <v>38</v>
      </c>
      <c r="CX2" s="17" t="s">
        <v>41</v>
      </c>
    </row>
    <row r="3" spans="1:102" ht="21.75" customHeight="1">
      <c r="A3" s="160" t="s">
        <v>42</v>
      </c>
      <c r="B3" s="149" t="s">
        <v>43</v>
      </c>
      <c r="C3" s="130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131"/>
      <c r="S3" s="118"/>
      <c r="T3" s="40">
        <f t="shared" ref="T3" si="0">IF(T6="","",T6+T9+T12+T15+T18+T21+T24+T27)</f>
        <v>7495783018</v>
      </c>
      <c r="U3" s="3">
        <f>IF(U6="","",U6+U9+U12+U15+U18+U21+U24+U27)</f>
        <v>7295906953</v>
      </c>
      <c r="V3" s="51">
        <f>IF(U3="","",ROUND(U3/T3,4))</f>
        <v>0.97330000000000005</v>
      </c>
      <c r="W3" s="97"/>
      <c r="X3" s="40">
        <f t="shared" ref="X3:Y3" si="1">IF(X6="","",X6+X9+X12+X15+X18+X21+X24+X27)</f>
        <v>7437080246</v>
      </c>
      <c r="Y3" s="3">
        <f t="shared" si="1"/>
        <v>7248813522</v>
      </c>
      <c r="Z3" s="51">
        <f>IF(Y3="","",ROUND(Y3/X3,4))</f>
        <v>0.97470000000000001</v>
      </c>
      <c r="AA3" s="97"/>
      <c r="AB3" s="40">
        <f t="shared" ref="AB3:AC3" si="2">IF(AB6="","",AB6+AB9+AB12+AB15+AB18+AB21+AB24+AB27)</f>
        <v>7386483928</v>
      </c>
      <c r="AC3" s="3">
        <f t="shared" si="2"/>
        <v>7196211568</v>
      </c>
      <c r="AD3" s="51">
        <f>IF(AC3="","",ROUND(AC3/AB3,4))</f>
        <v>0.97419999999999995</v>
      </c>
      <c r="AE3" s="97"/>
      <c r="AF3" s="40">
        <f t="shared" ref="AF3:AG3" si="3">IF(AF6="","",AF6+AF9+AF12+AF15+AF18+AF21+AF24+AF27)</f>
        <v>7566028191</v>
      </c>
      <c r="AG3" s="3">
        <f t="shared" si="3"/>
        <v>7395804590</v>
      </c>
      <c r="AH3" s="51">
        <f>IF(AG3="","",ROUND(AG3/AF3,4))</f>
        <v>0.97750000000000004</v>
      </c>
      <c r="AI3" s="97"/>
      <c r="AJ3" s="40">
        <f t="shared" ref="AJ3:AK3" si="4">IF(AJ6="","",AJ6+AJ9+AJ12+AJ15+AJ18+AJ21+AJ24+AJ27)</f>
        <v>8219821019</v>
      </c>
      <c r="AK3" s="3">
        <f t="shared" si="4"/>
        <v>8046187706</v>
      </c>
      <c r="AL3" s="51">
        <f>IF(AK3="","",ROUND(AK3/AJ3,4))</f>
        <v>0.97889999999999999</v>
      </c>
      <c r="AM3" s="97"/>
      <c r="AN3" s="40">
        <f t="shared" ref="AN3:AO3" si="5">IF(AN6="","",AN6+AN9+AN12+AN15+AN18+AN21+AN24+AN27)</f>
        <v>8171635602</v>
      </c>
      <c r="AO3" s="3">
        <f t="shared" si="5"/>
        <v>7998515271</v>
      </c>
      <c r="AP3" s="51">
        <f>IF(AO3="","",ROUND(AO3/AN3,4))</f>
        <v>0.9788</v>
      </c>
      <c r="AQ3" s="24"/>
      <c r="AR3" s="40">
        <f t="shared" ref="AR3:AS3" si="6">IF(AR6="","",AR6+AR9+AR12+AR15+AR18+AR21+AR24+AR27)</f>
        <v>7923722587</v>
      </c>
      <c r="AS3" s="3">
        <f t="shared" si="6"/>
        <v>7740396787</v>
      </c>
      <c r="AT3" s="51">
        <f>IF(AS3="","",ROUND(AS3/AR3,4))</f>
        <v>0.97689999999999999</v>
      </c>
      <c r="AU3" s="97"/>
      <c r="AV3" s="40">
        <f t="shared" ref="AV3:AW3" si="7">IF(AV6="","",AV6+AV9+AV12+AV15+AV18+AV21+AV24+AV27)</f>
        <v>7800078687</v>
      </c>
      <c r="AW3" s="3">
        <f t="shared" si="7"/>
        <v>7627139300</v>
      </c>
      <c r="AX3" s="51">
        <f>IF(AW3="","",ROUND(AW3/AV3,4))</f>
        <v>0.9778</v>
      </c>
      <c r="AY3" s="97"/>
      <c r="AZ3" s="40">
        <f t="shared" ref="AZ3:BA3" si="8">IF(AZ6="","",AZ6+AZ9+AZ12+AZ15+AZ18+AZ21+AZ24+AZ27)</f>
        <v>7715660467</v>
      </c>
      <c r="BA3" s="3">
        <f t="shared" si="8"/>
        <v>7578393118</v>
      </c>
      <c r="BB3" s="51">
        <f>IF(BA3="","",ROUND(BA3/AZ3,4))</f>
        <v>0.98219999999999996</v>
      </c>
      <c r="BC3" s="97"/>
      <c r="BD3" s="40">
        <f t="shared" ref="BD3:BE3" si="9">IF(BD6="","",BD6+BD9+BD12+BD15+BD18+BD21+BD24+BD27)</f>
        <v>7424687552</v>
      </c>
      <c r="BE3" s="3">
        <f t="shared" si="9"/>
        <v>7299578370</v>
      </c>
      <c r="BF3" s="51">
        <f>IF(BE3="","",ROUND(BE3/BD3,4))</f>
        <v>0.98309999999999997</v>
      </c>
      <c r="BG3" s="97"/>
      <c r="BH3" s="40">
        <f t="shared" ref="BH3:BI3" si="10">IF(BH6="","",BH6+BH9+BH12+BH15+BH18+BH21+BH24+BH27)</f>
        <v>7553616599</v>
      </c>
      <c r="BI3" s="3">
        <f t="shared" si="10"/>
        <v>7434418195</v>
      </c>
      <c r="BJ3" s="51">
        <f>IF(BI3="","",ROUND(BI3/BH3,4))</f>
        <v>0.98419999999999996</v>
      </c>
      <c r="BK3" s="97"/>
      <c r="BL3" s="40">
        <f t="shared" ref="BL3:BM3" si="11">IF(BL6="","",BL6+BL9+BL12+BL15+BL18+BL21+BL24+BL27)</f>
        <v>7686721591</v>
      </c>
      <c r="BM3" s="3">
        <f t="shared" si="11"/>
        <v>7571632962</v>
      </c>
      <c r="BN3" s="51">
        <f>IF(BM3="","",ROUND(BM3/BL3,4))</f>
        <v>0.98499999999999999</v>
      </c>
      <c r="BO3" s="97"/>
      <c r="BP3" s="40">
        <f t="shared" ref="BP3:BQ3" si="12">IF(BP6="","",BP6+BP9+BP12+BP15+BP18+BP21+BP24+BP27)</f>
        <v>7887783948</v>
      </c>
      <c r="BQ3" s="3">
        <f t="shared" si="12"/>
        <v>7796973745</v>
      </c>
      <c r="BR3" s="51">
        <f>IF(BQ3="","",ROUND(BQ3/BP3,4))</f>
        <v>0.98850000000000005</v>
      </c>
      <c r="BS3" s="97"/>
      <c r="BT3" s="40">
        <f>IF(BT6="","",BT6+BT9+BT12+BT15+BT18+BT21+BT24+BT27)</f>
        <v>7781524932</v>
      </c>
      <c r="BU3" s="3">
        <f>IF(BU6="","",BU6+BU9+BU12+BU15+BU18+BU21+BU24+BU27)</f>
        <v>7690676252</v>
      </c>
      <c r="BV3" s="51">
        <f>IF(BU3="","",ROUND(BU3/BT3,4))</f>
        <v>0.98829999999999996</v>
      </c>
      <c r="BW3" s="97"/>
      <c r="BX3" s="40">
        <f>IF(BX6="","",BX6+BX9+BX12+BX15+BX18+BX21+BX24+BX27)</f>
        <v>8039622215</v>
      </c>
      <c r="BY3" s="3">
        <f>IF(BY6="","",BY6+BY9+BY12+BY15+BY18+BY21+BY24+BY27)</f>
        <v>7949975375</v>
      </c>
      <c r="BZ3" s="51">
        <f>IF(BY3="","",ROUND(BY3/BX3,4))</f>
        <v>0.98880000000000001</v>
      </c>
      <c r="CA3" s="97"/>
      <c r="CB3" s="40">
        <f>IF(CB6="","",CB6+CB9+CB12+CB15+CB18+CB21+CB24+CB27)</f>
        <v>7998434192</v>
      </c>
      <c r="CC3" s="3">
        <f>IF(CC6="","",CC6+CC9+CC12+CC15+CC18+CC21+CC24+CC27)</f>
        <v>7928769069</v>
      </c>
      <c r="CD3" s="51">
        <f>IF(CC3="","",ROUND(CC3/CB3,4))</f>
        <v>0.99129999999999996</v>
      </c>
      <c r="CE3" s="97"/>
      <c r="CF3" s="40">
        <f>IF(CF6="","",CF6+CF9+CF12+CF15+CF18+CF21+CF24+CF27)</f>
        <v>8292786687</v>
      </c>
      <c r="CG3" s="3">
        <f>IF(CG6="","",CG6+CG9+CG12+CG15+CG18+CG21+CG24+CG27)</f>
        <v>8238980116</v>
      </c>
      <c r="CH3" s="51">
        <f>IF(CG3="","",ROUND(CG3/CF3,4))</f>
        <v>0.99350000000000005</v>
      </c>
      <c r="CI3" s="97"/>
      <c r="CJ3" s="40">
        <f>IF(CJ6="","",CJ6+CJ9+CJ12+CJ15+CJ18+CJ21+CJ24+CJ27)</f>
        <v>8700357019</v>
      </c>
      <c r="CK3" s="3">
        <f>IF(CK6="","",CK6+CK9+CK12+CK15+CK18+CK21+CK24+CK27)</f>
        <v>8643852666</v>
      </c>
      <c r="CL3" s="51">
        <f>IF(CK3="","",ROUND(CK3/CJ3,4))</f>
        <v>0.99350000000000005</v>
      </c>
      <c r="CM3" s="97"/>
      <c r="CN3" s="40">
        <f>IF(CN6="","",CN6+CN9+CN12+CN15+CN18+CN21+CN24+CN27)</f>
        <v>8854823517</v>
      </c>
      <c r="CO3" s="3">
        <f>IF(CO6="","",CO6+CO9+CO12+CO15+CO18+CO21+CO24+CO27)</f>
        <v>8813030836</v>
      </c>
      <c r="CP3" s="51">
        <f>IF(CO3="","",ROUND(CO3/CN3,4))</f>
        <v>0.99529999999999996</v>
      </c>
      <c r="CQ3" s="97"/>
      <c r="CR3" s="40">
        <f>IF(CR6="","",CR6+CR9+CR12+CR15+CR18+CR21+CR24+CR27)</f>
        <v>9115609674</v>
      </c>
      <c r="CS3" s="3">
        <f>IF(CS6="","",CS6+CS9+CS12+CS15+CS18+CS21+CS24+CS27)</f>
        <v>9084971006</v>
      </c>
      <c r="CT3" s="51">
        <f>IF(CS3="","",ROUND(CS3/CR3,4))</f>
        <v>0.99660000000000004</v>
      </c>
      <c r="CU3" s="97"/>
      <c r="CV3" s="40">
        <f>IF(CV6="","",CV6+CV9+CV12+CV15+CV18+CV21+CV24+CV27)</f>
        <v>9466702887</v>
      </c>
      <c r="CW3" s="3">
        <f>IF(CW6="","",CW6+CW9+CW12+CW15+CW18+CW21+CW24+CW27)</f>
        <v>9432740987</v>
      </c>
      <c r="CX3" s="51">
        <f>IF(CW3="","",ROUND(CW3/CV3,4))</f>
        <v>0.99639999999999995</v>
      </c>
    </row>
    <row r="4" spans="1:102" ht="21.75" customHeight="1">
      <c r="A4" s="161"/>
      <c r="B4" s="150" t="s">
        <v>44</v>
      </c>
      <c r="C4" s="132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133"/>
      <c r="S4" s="119"/>
      <c r="T4" s="31">
        <f t="shared" ref="T4:U4" si="13">IF(T7="","",T7+T10+T13+T16+T19+T22+T28)</f>
        <v>781865297</v>
      </c>
      <c r="U4" s="31">
        <f t="shared" si="13"/>
        <v>150378428</v>
      </c>
      <c r="V4" s="12">
        <f t="shared" ref="V4:V29" si="14">IF(U4="","",ROUND(U4/T4,4))</f>
        <v>0.1923</v>
      </c>
      <c r="W4" s="98"/>
      <c r="X4" s="31">
        <f t="shared" ref="X4:Y4" si="15">IF(X7="","",X7+X10+X13+X16+X19+X22+X28)</f>
        <v>729619508</v>
      </c>
      <c r="Y4" s="31">
        <f t="shared" si="15"/>
        <v>135235879</v>
      </c>
      <c r="Z4" s="12">
        <f t="shared" ref="Z4:Z29" si="16">IF(Y4="","",ROUND(Y4/X4,4))</f>
        <v>0.18540000000000001</v>
      </c>
      <c r="AA4" s="98"/>
      <c r="AB4" s="31">
        <f t="shared" ref="AB4:AC4" si="17">IF(AB7="","",AB7+AB10+AB13+AB16+AB19+AB22+AB28)</f>
        <v>669882410</v>
      </c>
      <c r="AC4" s="31">
        <f t="shared" si="17"/>
        <v>128277989</v>
      </c>
      <c r="AD4" s="12">
        <f t="shared" ref="AD4:AD29" si="18">IF(AC4="","",ROUND(AC4/AB4,4))</f>
        <v>0.1915</v>
      </c>
      <c r="AE4" s="98"/>
      <c r="AF4" s="31">
        <f t="shared" ref="AF4:AG4" si="19">IF(AF7="","",AF7+AF10+AF13+AF16+AF19+AF22+AF28)</f>
        <v>678912500</v>
      </c>
      <c r="AG4" s="31">
        <f t="shared" si="19"/>
        <v>112160143</v>
      </c>
      <c r="AH4" s="12">
        <f t="shared" ref="AH4:AH29" si="20">IF(AG4="","",ROUND(AG4/AF4,4))</f>
        <v>0.16520000000000001</v>
      </c>
      <c r="AI4" s="98"/>
      <c r="AJ4" s="31">
        <f t="shared" ref="AJ4:AK4" si="21">IF(AJ7="","",AJ7+AJ10+AJ13+AJ16+AJ19+AJ22+AJ28)</f>
        <v>695151464</v>
      </c>
      <c r="AK4" s="31">
        <f t="shared" si="21"/>
        <v>204369215</v>
      </c>
      <c r="AL4" s="12">
        <f t="shared" ref="AL4:AL29" si="22">IF(AK4="","",ROUND(AK4/AJ4,4))</f>
        <v>0.29399999999999998</v>
      </c>
      <c r="AM4" s="98"/>
      <c r="AN4" s="31">
        <f t="shared" ref="AN4:AO4" si="23">IF(AN7="","",AN7+AN10+AN13+AN16+AN19+AN22+AN28)</f>
        <v>633974843</v>
      </c>
      <c r="AO4" s="31">
        <f t="shared" si="23"/>
        <v>120932335</v>
      </c>
      <c r="AP4" s="12">
        <f t="shared" ref="AP4:AP29" si="24">IF(AO4="","",ROUND(AO4/AN4,4))</f>
        <v>0.1908</v>
      </c>
      <c r="AQ4" s="25"/>
      <c r="AR4" s="31">
        <f t="shared" ref="AR4:AS4" si="25">IF(AR7="","",AR7+AR10+AR13+AR16+AR19+AR22+AR28)</f>
        <v>666347463</v>
      </c>
      <c r="AS4" s="31">
        <f t="shared" si="25"/>
        <v>123871874</v>
      </c>
      <c r="AT4" s="12">
        <f t="shared" ref="AT4:AT29" si="26">IF(AS4="","",ROUND(AS4/AR4,4))</f>
        <v>0.18590000000000001</v>
      </c>
      <c r="AU4" s="98"/>
      <c r="AV4" s="31">
        <f t="shared" ref="AV4:AW4" si="27">IF(AV7="","",AV7+AV10+AV13+AV16+AV19+AV22+AV28)</f>
        <v>706595562</v>
      </c>
      <c r="AW4" s="31">
        <f t="shared" si="27"/>
        <v>126986450</v>
      </c>
      <c r="AX4" s="12">
        <f t="shared" ref="AX4:AX29" si="28">IF(AW4="","",ROUND(AW4/AV4,4))</f>
        <v>0.1797</v>
      </c>
      <c r="AY4" s="98"/>
      <c r="AZ4" s="31">
        <f t="shared" ref="AZ4:BA4" si="29">IF(AZ7="","",AZ7+AZ10+AZ13+AZ16+AZ19+AZ22+AZ28)</f>
        <v>720757840</v>
      </c>
      <c r="BA4" s="31">
        <f t="shared" si="29"/>
        <v>108459989</v>
      </c>
      <c r="BB4" s="12">
        <f t="shared" ref="BB4:BB29" si="30">IF(BA4="","",ROUND(BA4/AZ4,4))</f>
        <v>0.15049999999999999</v>
      </c>
      <c r="BC4" s="98"/>
      <c r="BD4" s="31">
        <f t="shared" ref="BD4:BE4" si="31">IF(BD7="","",BD7+BD10+BD13+BD16+BD19+BD22+BD28)</f>
        <v>714028097</v>
      </c>
      <c r="BE4" s="31">
        <f t="shared" si="31"/>
        <v>82275978</v>
      </c>
      <c r="BF4" s="12">
        <f t="shared" ref="BF4:BF29" si="32">IF(BE4="","",ROUND(BE4/BD4,4))</f>
        <v>0.1152</v>
      </c>
      <c r="BG4" s="98"/>
      <c r="BH4" s="31">
        <f t="shared" ref="BH4:BI4" si="33">IF(BH7="","",BH7+BH10+BH13+BH16+BH19+BH22+BH28)</f>
        <v>720713370</v>
      </c>
      <c r="BI4" s="31">
        <f t="shared" si="33"/>
        <v>83138325</v>
      </c>
      <c r="BJ4" s="12">
        <f t="shared" ref="BJ4:BJ29" si="34">IF(BI4="","",ROUND(BI4/BH4,4))</f>
        <v>0.1154</v>
      </c>
      <c r="BK4" s="98"/>
      <c r="BL4" s="31">
        <f t="shared" ref="BL4:BM4" si="35">IF(BL7="","",BL7+BL10+BL13+BL16+BL19+BL22+BL28)</f>
        <v>710275763</v>
      </c>
      <c r="BM4" s="31">
        <f t="shared" si="35"/>
        <v>98100137</v>
      </c>
      <c r="BN4" s="12">
        <f t="shared" ref="BN4:BN29" si="36">IF(BM4="","",ROUND(BM4/BL4,4))</f>
        <v>0.1381</v>
      </c>
      <c r="BO4" s="98"/>
      <c r="BP4" s="31">
        <f t="shared" ref="BP4:BQ4" si="37">IF(BP7="","",BP7+BP10+BP13+BP16+BP19+BP22+BP28)</f>
        <v>695879316</v>
      </c>
      <c r="BQ4" s="31">
        <f t="shared" si="37"/>
        <v>101302919</v>
      </c>
      <c r="BR4" s="12">
        <f t="shared" ref="BR4:BR29" si="38">IF(BQ4="","",ROUND(BQ4/BP4,4))</f>
        <v>0.14560000000000001</v>
      </c>
      <c r="BS4" s="98"/>
      <c r="BT4" s="31">
        <f>IF(BT7="","",BT7+BT10+BT13+BT16+BT19+BT22+BT28)</f>
        <v>647184925</v>
      </c>
      <c r="BU4" s="31">
        <f>IF(BU7="","",BU7+BU10+BU13+BU16+BU19+BU22+BU28)</f>
        <v>51961392</v>
      </c>
      <c r="BV4" s="12">
        <f>IF(BU4="","",ROUND(BU4/BT4,4))</f>
        <v>8.0299999999999996E-2</v>
      </c>
      <c r="BW4" s="98"/>
      <c r="BX4" s="31">
        <f>IF(BX7="","",BX7+BX10+BX13+BX16+BX19+BX22+BX28)</f>
        <v>649994593</v>
      </c>
      <c r="BY4" s="31">
        <f>IF(BY7="","",BY7+BY10+BY13+BY16+BY19+BY22+BY28)</f>
        <v>50582156</v>
      </c>
      <c r="BZ4" s="12">
        <f>IF(BY4="","",ROUND(BY4/BX4,4))</f>
        <v>7.7799999999999994E-2</v>
      </c>
      <c r="CA4" s="98"/>
      <c r="CB4" s="31">
        <f>IF(CB7="","",CB7+CB10+CB13+CB16+CB19+CB22+CB28)</f>
        <v>636855117</v>
      </c>
      <c r="CC4" s="31">
        <f>IF(CC7="","",CC7+CC10+CC13+CC16+CC19+CC22+CC28)</f>
        <v>131228409</v>
      </c>
      <c r="CD4" s="12">
        <f>IF(CC4="","",ROUND(CC4/CB4,4))</f>
        <v>0.20610000000000001</v>
      </c>
      <c r="CE4" s="98"/>
      <c r="CF4" s="31">
        <f>IF(CF7="","",CF7+CF10+CF13+CF16+CF19+CF22+CF28)</f>
        <v>531176466</v>
      </c>
      <c r="CG4" s="31">
        <f>IF(CG7="","",CG7+CG10+CG13+CG16+CG19+CG22+CG28)</f>
        <v>56891580</v>
      </c>
      <c r="CH4" s="12">
        <f>IF(CG4="","",ROUND(CG4/CF4,4))</f>
        <v>0.1071</v>
      </c>
      <c r="CI4" s="98"/>
      <c r="CJ4" s="31">
        <f>IF(CJ7="","",CJ7+CJ10+CJ13+CJ16+CJ19+CJ22+CJ28)</f>
        <v>424142328</v>
      </c>
      <c r="CK4" s="31">
        <f>IF(CK7="","",CK7+CK10+CK13+CK16+CK19+CK22+CK28)</f>
        <v>47893195</v>
      </c>
      <c r="CL4" s="12">
        <f>IF(CK4="","",ROUND(CK4/CJ4,4))</f>
        <v>0.1129</v>
      </c>
      <c r="CM4" s="98"/>
      <c r="CN4" s="31">
        <f>IF(CN7="","",CN7+CN10+CN13+CN16+CN19+CN22+CN28)</f>
        <v>395221858</v>
      </c>
      <c r="CO4" s="31">
        <f>IF(CO7="","",CO7+CO10+CO13+CO16+CO19+CO22+CO28)</f>
        <v>120741016</v>
      </c>
      <c r="CP4" s="12">
        <f>IF(CO4="","",ROUND(CO4/CN4,4))</f>
        <v>0.30549999999999999</v>
      </c>
      <c r="CQ4" s="98"/>
      <c r="CR4" s="31">
        <f>IF(CR7="","",CR7+CR10+CR13+CR16+CR19+CR22+CR28)</f>
        <v>251027542</v>
      </c>
      <c r="CS4" s="31">
        <f>IF(CS7="","",CS7+CS10+CS13+CS16+CS19+CS22+CS28)</f>
        <v>35049856</v>
      </c>
      <c r="CT4" s="12">
        <f>IF(CS4="","",ROUND(CS4/CR4,4))</f>
        <v>0.1396</v>
      </c>
      <c r="CU4" s="98"/>
      <c r="CV4" s="31">
        <f>IF(CV7="","",CV7+CV10+CV13+CV16+CV19+CV22+CV28)</f>
        <v>229983356</v>
      </c>
      <c r="CW4" s="31">
        <f>IF(CW7="","",CW7+CW10+CW13+CW16+CW19+CW22+CW28)</f>
        <v>27928012</v>
      </c>
      <c r="CX4" s="12">
        <f>IF(CW4="","",ROUND(CW4/CV4,4))</f>
        <v>0.12139999999999999</v>
      </c>
    </row>
    <row r="5" spans="1:102" ht="21.75" customHeight="1">
      <c r="A5" s="161"/>
      <c r="B5" s="151" t="s">
        <v>45</v>
      </c>
      <c r="C5" s="134">
        <f>SUM(C8,C11,C14,C17,C20,C23,C24,C25)</f>
        <v>3896182</v>
      </c>
      <c r="D5" s="79">
        <f t="shared" ref="D5:J5" si="39">SUM(D8,D11,D14,D17,D20,D23,D24,D25)</f>
        <v>4050983</v>
      </c>
      <c r="E5" s="79">
        <f>SUM(E8,E11,E14,E17,E20,E23,E24,E25,E26)</f>
        <v>4249895</v>
      </c>
      <c r="F5" s="79">
        <f t="shared" si="39"/>
        <v>4675354</v>
      </c>
      <c r="G5" s="79">
        <f t="shared" si="39"/>
        <v>5476166</v>
      </c>
      <c r="H5" s="79">
        <f t="shared" si="39"/>
        <v>6221102</v>
      </c>
      <c r="I5" s="79">
        <f t="shared" si="39"/>
        <v>6802035</v>
      </c>
      <c r="J5" s="79">
        <f t="shared" si="39"/>
        <v>6730976</v>
      </c>
      <c r="K5" s="79">
        <f>SUM(K8,K11,K14,K17,K20,K23,K24,K25,K29)</f>
        <v>7130391</v>
      </c>
      <c r="L5" s="79">
        <f t="shared" ref="L5:R5" si="40">SUM(L8,L11,L14,L17,L20,L23,L24,L25,L29)</f>
        <v>7547471</v>
      </c>
      <c r="M5" s="79">
        <f t="shared" si="40"/>
        <v>8117447</v>
      </c>
      <c r="N5" s="79">
        <f t="shared" si="40"/>
        <v>8083450</v>
      </c>
      <c r="O5" s="79">
        <f t="shared" si="40"/>
        <v>8401876</v>
      </c>
      <c r="P5" s="79">
        <f t="shared" si="40"/>
        <v>8032103</v>
      </c>
      <c r="Q5" s="79">
        <f t="shared" si="40"/>
        <v>7951724</v>
      </c>
      <c r="R5" s="135">
        <f t="shared" si="40"/>
        <v>7828831</v>
      </c>
      <c r="S5" s="120"/>
      <c r="T5" s="4">
        <f>IF(T3="","",SUM(T3:T4))</f>
        <v>8277648315</v>
      </c>
      <c r="U5" s="4">
        <f t="shared" ref="U5" si="41">IF(U3="","",SUM(U3:U4))</f>
        <v>7446285381</v>
      </c>
      <c r="V5" s="10">
        <f t="shared" si="14"/>
        <v>0.89959999999999996</v>
      </c>
      <c r="W5" s="99"/>
      <c r="X5" s="4">
        <f t="shared" ref="X5:Y5" si="42">IF(X3="","",SUM(X3:X4))</f>
        <v>8166699754</v>
      </c>
      <c r="Y5" s="4">
        <f t="shared" si="42"/>
        <v>7384049401</v>
      </c>
      <c r="Z5" s="10">
        <f t="shared" si="16"/>
        <v>0.9042</v>
      </c>
      <c r="AA5" s="99"/>
      <c r="AB5" s="4">
        <f t="shared" ref="AB5:AC5" si="43">IF(AB3="","",SUM(AB3:AB4))</f>
        <v>8056366338</v>
      </c>
      <c r="AC5" s="4">
        <f t="shared" si="43"/>
        <v>7324489557</v>
      </c>
      <c r="AD5" s="10">
        <f t="shared" si="18"/>
        <v>0.90920000000000001</v>
      </c>
      <c r="AE5" s="99"/>
      <c r="AF5" s="4">
        <f t="shared" ref="AF5:AG5" si="44">IF(AF3="","",SUM(AF3:AF4))</f>
        <v>8244940691</v>
      </c>
      <c r="AG5" s="4">
        <f t="shared" si="44"/>
        <v>7507964733</v>
      </c>
      <c r="AH5" s="10">
        <f t="shared" si="20"/>
        <v>0.91059999999999997</v>
      </c>
      <c r="AI5" s="99"/>
      <c r="AJ5" s="4">
        <f t="shared" ref="AJ5:AK5" si="45">IF(AJ3="","",SUM(AJ3:AJ4))</f>
        <v>8914972483</v>
      </c>
      <c r="AK5" s="4">
        <f t="shared" si="45"/>
        <v>8250556921</v>
      </c>
      <c r="AL5" s="10">
        <f t="shared" si="22"/>
        <v>0.92549999999999999</v>
      </c>
      <c r="AM5" s="99"/>
      <c r="AN5" s="4">
        <f t="shared" ref="AN5:AO5" si="46">IF(AN3="","",SUM(AN3:AN4))</f>
        <v>8805610445</v>
      </c>
      <c r="AO5" s="4">
        <f t="shared" si="46"/>
        <v>8119447606</v>
      </c>
      <c r="AP5" s="10">
        <f t="shared" si="24"/>
        <v>0.92210000000000003</v>
      </c>
      <c r="AQ5" s="26"/>
      <c r="AR5" s="4">
        <f t="shared" ref="AR5:AS5" si="47">IF(AR3="","",SUM(AR3:AR4))</f>
        <v>8590070050</v>
      </c>
      <c r="AS5" s="4">
        <f t="shared" si="47"/>
        <v>7864268661</v>
      </c>
      <c r="AT5" s="10">
        <f t="shared" si="26"/>
        <v>0.91549999999999998</v>
      </c>
      <c r="AU5" s="99"/>
      <c r="AV5" s="4">
        <f t="shared" ref="AV5:AW5" si="48">IF(AV3="","",SUM(AV3:AV4))</f>
        <v>8506674249</v>
      </c>
      <c r="AW5" s="4">
        <f t="shared" si="48"/>
        <v>7754125750</v>
      </c>
      <c r="AX5" s="10">
        <f t="shared" si="28"/>
        <v>0.91149999999999998</v>
      </c>
      <c r="AY5" s="99"/>
      <c r="AZ5" s="4">
        <f t="shared" ref="AZ5:BA5" si="49">IF(AZ3="","",SUM(AZ3:AZ4))</f>
        <v>8436418307</v>
      </c>
      <c r="BA5" s="4">
        <f t="shared" si="49"/>
        <v>7686853107</v>
      </c>
      <c r="BB5" s="10">
        <f t="shared" si="30"/>
        <v>0.91120000000000001</v>
      </c>
      <c r="BC5" s="99"/>
      <c r="BD5" s="4">
        <f t="shared" ref="BD5:BE5" si="50">IF(BD3="","",SUM(BD3:BD4))</f>
        <v>8138715649</v>
      </c>
      <c r="BE5" s="4">
        <f t="shared" si="50"/>
        <v>7381854348</v>
      </c>
      <c r="BF5" s="10">
        <f t="shared" si="32"/>
        <v>0.90700000000000003</v>
      </c>
      <c r="BG5" s="99"/>
      <c r="BH5" s="4">
        <f t="shared" ref="BH5:BI5" si="51">IF(BH3="","",SUM(BH3:BH4))</f>
        <v>8274329969</v>
      </c>
      <c r="BI5" s="4">
        <f t="shared" si="51"/>
        <v>7517556520</v>
      </c>
      <c r="BJ5" s="10">
        <f t="shared" si="34"/>
        <v>0.90849999999999997</v>
      </c>
      <c r="BK5" s="99"/>
      <c r="BL5" s="4">
        <f t="shared" ref="BL5:BM5" si="52">IF(BL3="","",SUM(BL3:BL4))</f>
        <v>8396997354</v>
      </c>
      <c r="BM5" s="4">
        <f t="shared" si="52"/>
        <v>7669733099</v>
      </c>
      <c r="BN5" s="10">
        <f t="shared" si="36"/>
        <v>0.91339999999999999</v>
      </c>
      <c r="BO5" s="99"/>
      <c r="BP5" s="4">
        <f t="shared" ref="BP5:BQ5" si="53">IF(BP3="","",SUM(BP3:BP4))</f>
        <v>8583663264</v>
      </c>
      <c r="BQ5" s="4">
        <f t="shared" si="53"/>
        <v>7898276664</v>
      </c>
      <c r="BR5" s="10">
        <f t="shared" si="38"/>
        <v>0.92020000000000002</v>
      </c>
      <c r="BS5" s="99"/>
      <c r="BT5" s="4">
        <f>IF(BT3="","",SUM(BT3:BT4))</f>
        <v>8428709857</v>
      </c>
      <c r="BU5" s="4">
        <f>IF(BU3="","",SUM(BU3:BU4))</f>
        <v>7742637644</v>
      </c>
      <c r="BV5" s="10">
        <f>IF(BU5="","",ROUND(BU5/BT5,4))</f>
        <v>0.91859999999999997</v>
      </c>
      <c r="BW5" s="99"/>
      <c r="BX5" s="4">
        <f>IF(BX3="","",SUM(BX3:BX4))</f>
        <v>8689616808</v>
      </c>
      <c r="BY5" s="4">
        <f>IF(BY3="","",SUM(BY3:BY4))</f>
        <v>8000557531</v>
      </c>
      <c r="BZ5" s="10">
        <f>IF(BY5="","",ROUND(BY5/BX5,4))</f>
        <v>0.92069999999999996</v>
      </c>
      <c r="CA5" s="99"/>
      <c r="CB5" s="4">
        <f>IF(CB3="","",SUM(CB3:CB4))</f>
        <v>8635289309</v>
      </c>
      <c r="CC5" s="4">
        <f>IF(CC3="","",SUM(CC3:CC4))</f>
        <v>8059997478</v>
      </c>
      <c r="CD5" s="10">
        <f>IF(CC5="","",ROUND(CC5/CB5,4))</f>
        <v>0.93340000000000001</v>
      </c>
      <c r="CE5" s="99"/>
      <c r="CF5" s="4">
        <f>IF(CF3="","",SUM(CF3:CF4))</f>
        <v>8823963153</v>
      </c>
      <c r="CG5" s="4">
        <f>IF(CG3="","",SUM(CG3:CG4))</f>
        <v>8295871696</v>
      </c>
      <c r="CH5" s="10">
        <f>IF(CG5="","",ROUND(CG5/CF5,4))</f>
        <v>0.94020000000000004</v>
      </c>
      <c r="CI5" s="99"/>
      <c r="CJ5" s="4">
        <f>IF(CJ3="","",SUM(CJ3:CJ4))</f>
        <v>9124499347</v>
      </c>
      <c r="CK5" s="4">
        <f>IF(CK3="","",SUM(CK3:CK4))</f>
        <v>8691745861</v>
      </c>
      <c r="CL5" s="10">
        <f>IF(CK5="","",ROUND(CK5/CJ5,4))</f>
        <v>0.9526</v>
      </c>
      <c r="CM5" s="99"/>
      <c r="CN5" s="4">
        <f>IF(CN3="","",SUM(CN3:CN4))</f>
        <v>9250045375</v>
      </c>
      <c r="CO5" s="4">
        <f>IF(CO3="","",SUM(CO3:CO4))</f>
        <v>8933771852</v>
      </c>
      <c r="CP5" s="10">
        <f>IF(CO5="","",ROUND(CO5/CN5,4))</f>
        <v>0.96579999999999999</v>
      </c>
      <c r="CQ5" s="99"/>
      <c r="CR5" s="4">
        <f>IF(CR3="","",SUM(CR3:CR4))</f>
        <v>9366637216</v>
      </c>
      <c r="CS5" s="4">
        <f>IF(CS3="","",SUM(CS3:CS4))</f>
        <v>9120020862</v>
      </c>
      <c r="CT5" s="10">
        <f>IF(CS5="","",ROUND(CS5/CR5,4))</f>
        <v>0.97370000000000001</v>
      </c>
      <c r="CU5" s="99"/>
      <c r="CV5" s="4">
        <f>IF(CV3="","",SUM(CV3:CV4))</f>
        <v>9696686243</v>
      </c>
      <c r="CW5" s="4">
        <f>IF(CW3="","",SUM(CW3:CW4))</f>
        <v>9460668999</v>
      </c>
      <c r="CX5" s="10">
        <f>IF(CW5="","",ROUND(CW5/CV5,4))</f>
        <v>0.97570000000000001</v>
      </c>
    </row>
    <row r="6" spans="1:102" ht="21.75" customHeight="1">
      <c r="A6" s="160" t="s">
        <v>46</v>
      </c>
      <c r="B6" s="149" t="s">
        <v>43</v>
      </c>
      <c r="C6" s="130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131"/>
      <c r="S6" s="101">
        <v>23442</v>
      </c>
      <c r="T6" s="28">
        <v>1710292344</v>
      </c>
      <c r="U6" s="29">
        <v>1650179231</v>
      </c>
      <c r="V6" s="51">
        <f t="shared" si="14"/>
        <v>0.96489999999999998</v>
      </c>
      <c r="W6" s="101">
        <v>22860</v>
      </c>
      <c r="X6" s="29">
        <v>1580040811</v>
      </c>
      <c r="Y6" s="29">
        <v>1522340918</v>
      </c>
      <c r="Z6" s="51">
        <f t="shared" si="16"/>
        <v>0.96350000000000002</v>
      </c>
      <c r="AA6" s="101">
        <v>24496</v>
      </c>
      <c r="AB6" s="40">
        <v>1652125431</v>
      </c>
      <c r="AC6" s="40">
        <v>1586879300</v>
      </c>
      <c r="AD6" s="51">
        <f t="shared" si="18"/>
        <v>0.96050000000000002</v>
      </c>
      <c r="AE6" s="100"/>
      <c r="AF6" s="40">
        <v>1808318334</v>
      </c>
      <c r="AG6" s="40">
        <v>1744620410</v>
      </c>
      <c r="AH6" s="51">
        <f t="shared" si="20"/>
        <v>0.96479999999999999</v>
      </c>
      <c r="AI6" s="100"/>
      <c r="AJ6" s="40">
        <v>2336557188</v>
      </c>
      <c r="AK6" s="40">
        <v>2236889591</v>
      </c>
      <c r="AL6" s="51">
        <f t="shared" si="22"/>
        <v>0.95730000000000004</v>
      </c>
      <c r="AM6" s="100"/>
      <c r="AN6" s="40">
        <v>2296680671</v>
      </c>
      <c r="AO6" s="40">
        <v>2208951867</v>
      </c>
      <c r="AP6" s="51">
        <f t="shared" si="24"/>
        <v>0.96179999999999999</v>
      </c>
      <c r="AQ6" s="21"/>
      <c r="AR6" s="40">
        <v>2203647446</v>
      </c>
      <c r="AS6" s="40">
        <v>2119171718</v>
      </c>
      <c r="AT6" s="51">
        <f t="shared" si="26"/>
        <v>0.9617</v>
      </c>
      <c r="AU6" s="100"/>
      <c r="AV6" s="40">
        <v>2035558561</v>
      </c>
      <c r="AW6" s="40">
        <v>1974475353</v>
      </c>
      <c r="AX6" s="51">
        <f t="shared" si="28"/>
        <v>0.97</v>
      </c>
      <c r="AY6" s="100"/>
      <c r="AZ6" s="40">
        <v>1945439261</v>
      </c>
      <c r="BA6" s="40">
        <v>1898026681</v>
      </c>
      <c r="BB6" s="51">
        <f t="shared" si="30"/>
        <v>0.97560000000000002</v>
      </c>
      <c r="BC6" s="100"/>
      <c r="BD6" s="40">
        <v>2010788667</v>
      </c>
      <c r="BE6" s="40">
        <v>1964156250</v>
      </c>
      <c r="BF6" s="51">
        <f t="shared" si="32"/>
        <v>0.9768</v>
      </c>
      <c r="BG6" s="100"/>
      <c r="BH6" s="40">
        <v>2012732968</v>
      </c>
      <c r="BI6" s="40">
        <v>1967719573</v>
      </c>
      <c r="BJ6" s="51">
        <f t="shared" si="34"/>
        <v>0.97760000000000002</v>
      </c>
      <c r="BK6" s="100"/>
      <c r="BL6" s="40">
        <v>2050787827</v>
      </c>
      <c r="BM6" s="40">
        <v>2005352620</v>
      </c>
      <c r="BN6" s="51">
        <f t="shared" si="36"/>
        <v>0.9778</v>
      </c>
      <c r="BO6" s="100"/>
      <c r="BP6" s="40">
        <v>2057489619</v>
      </c>
      <c r="BQ6" s="40">
        <v>2014792804</v>
      </c>
      <c r="BR6" s="51">
        <f t="shared" si="38"/>
        <v>0.97919999999999996</v>
      </c>
      <c r="BS6" s="100"/>
      <c r="BT6" s="59">
        <v>2104455015</v>
      </c>
      <c r="BU6" s="59">
        <v>2063147141</v>
      </c>
      <c r="BV6" s="51">
        <f>IF(BU6="","",BU6/BT6)</f>
        <v>0.98037122499384954</v>
      </c>
      <c r="BW6" s="100"/>
      <c r="BX6" s="59">
        <v>2166337243</v>
      </c>
      <c r="BY6" s="59">
        <v>2127576752</v>
      </c>
      <c r="BZ6" s="51">
        <f>IF(BY6="","",BY6/BX6)</f>
        <v>0.98210782225840176</v>
      </c>
      <c r="CA6" s="100"/>
      <c r="CB6" s="59">
        <v>2208593664</v>
      </c>
      <c r="CC6" s="59">
        <v>2172522192</v>
      </c>
      <c r="CD6" s="51">
        <f>IF(CC6="","",CC6/CB6)</f>
        <v>0.98366767387412013</v>
      </c>
      <c r="CE6" s="100"/>
      <c r="CF6" s="59">
        <v>2216028136</v>
      </c>
      <c r="CG6" s="59">
        <v>2191626232</v>
      </c>
      <c r="CH6" s="51">
        <f>IF(CG6="","",CG6/CF6)</f>
        <v>0.98898845028021787</v>
      </c>
      <c r="CI6" s="100"/>
      <c r="CJ6" s="59">
        <v>2231146399</v>
      </c>
      <c r="CK6" s="59">
        <v>2211445675</v>
      </c>
      <c r="CL6" s="51">
        <f>IF(CK6="","",CK6/CJ6)</f>
        <v>0.99117013387878539</v>
      </c>
      <c r="CM6" s="100"/>
      <c r="CN6" s="59">
        <v>2268321536</v>
      </c>
      <c r="CO6" s="59">
        <v>2251138571</v>
      </c>
      <c r="CP6" s="51">
        <f>IF(CO6="","",CO6/CN6)</f>
        <v>0.99242481071254973</v>
      </c>
      <c r="CQ6" s="100"/>
      <c r="CR6" s="59">
        <v>2360604310</v>
      </c>
      <c r="CS6" s="59">
        <v>2345118951</v>
      </c>
      <c r="CT6" s="51">
        <f>IF(CS6="","",CS6/CR6)</f>
        <v>0.99344008695807218</v>
      </c>
      <c r="CU6" s="100"/>
      <c r="CV6" s="59">
        <v>2466802394</v>
      </c>
      <c r="CW6" s="59">
        <v>2447064780</v>
      </c>
      <c r="CX6" s="51">
        <f>IF(CW6="","",CW6/CV6)</f>
        <v>0.99199870486261577</v>
      </c>
    </row>
    <row r="7" spans="1:102" ht="21.75" customHeight="1">
      <c r="A7" s="161"/>
      <c r="B7" s="150" t="s">
        <v>44</v>
      </c>
      <c r="C7" s="132"/>
      <c r="D7" s="78"/>
      <c r="E7" s="78"/>
      <c r="F7" s="78"/>
      <c r="G7" s="78"/>
      <c r="H7" s="78"/>
      <c r="I7" s="78"/>
      <c r="J7" s="78"/>
      <c r="K7" s="78"/>
      <c r="L7" s="78"/>
      <c r="M7" s="78"/>
      <c r="N7" s="78"/>
      <c r="O7" s="78"/>
      <c r="P7" s="78"/>
      <c r="Q7" s="78"/>
      <c r="R7" s="133"/>
      <c r="S7" s="119"/>
      <c r="T7" s="30">
        <v>253983418</v>
      </c>
      <c r="U7" s="31">
        <v>46626417</v>
      </c>
      <c r="V7" s="12">
        <f t="shared" si="14"/>
        <v>0.18360000000000001</v>
      </c>
      <c r="W7" s="98"/>
      <c r="X7" s="31">
        <v>239465648</v>
      </c>
      <c r="Y7" s="31">
        <v>44485884</v>
      </c>
      <c r="Z7" s="12">
        <f t="shared" si="16"/>
        <v>0.18579999999999999</v>
      </c>
      <c r="AA7" s="98"/>
      <c r="AB7" s="31">
        <v>214656950</v>
      </c>
      <c r="AC7" s="31">
        <v>43390835</v>
      </c>
      <c r="AD7" s="12">
        <f t="shared" si="18"/>
        <v>0.2021</v>
      </c>
      <c r="AE7" s="98"/>
      <c r="AF7" s="31">
        <v>211062456</v>
      </c>
      <c r="AG7" s="31">
        <v>39722495</v>
      </c>
      <c r="AH7" s="12">
        <f t="shared" si="20"/>
        <v>0.18820000000000001</v>
      </c>
      <c r="AI7" s="98"/>
      <c r="AJ7" s="31">
        <v>219228241</v>
      </c>
      <c r="AK7" s="31">
        <v>47991131</v>
      </c>
      <c r="AL7" s="12">
        <f t="shared" si="22"/>
        <v>0.21890000000000001</v>
      </c>
      <c r="AM7" s="98"/>
      <c r="AN7" s="31">
        <v>254744738</v>
      </c>
      <c r="AO7" s="31">
        <v>60191273</v>
      </c>
      <c r="AP7" s="12">
        <f t="shared" si="24"/>
        <v>0.23630000000000001</v>
      </c>
      <c r="AQ7" s="25"/>
      <c r="AR7" s="31">
        <v>273512283</v>
      </c>
      <c r="AS7" s="31">
        <v>55340837</v>
      </c>
      <c r="AT7" s="12">
        <f t="shared" si="26"/>
        <v>0.20230000000000001</v>
      </c>
      <c r="AU7" s="98"/>
      <c r="AV7" s="31">
        <v>292619340</v>
      </c>
      <c r="AW7" s="31">
        <v>54878552</v>
      </c>
      <c r="AX7" s="12">
        <f t="shared" si="28"/>
        <v>0.1875</v>
      </c>
      <c r="AY7" s="98"/>
      <c r="AZ7" s="31">
        <v>287807689</v>
      </c>
      <c r="BA7" s="31">
        <v>50017371</v>
      </c>
      <c r="BB7" s="12">
        <f t="shared" si="30"/>
        <v>0.17380000000000001</v>
      </c>
      <c r="BC7" s="98"/>
      <c r="BD7" s="31">
        <v>266069210</v>
      </c>
      <c r="BE7" s="31">
        <v>40174692</v>
      </c>
      <c r="BF7" s="12">
        <f t="shared" si="32"/>
        <v>0.151</v>
      </c>
      <c r="BG7" s="98"/>
      <c r="BH7" s="31">
        <v>255043523</v>
      </c>
      <c r="BI7" s="31">
        <v>42108544</v>
      </c>
      <c r="BJ7" s="12">
        <f t="shared" si="34"/>
        <v>0.1651</v>
      </c>
      <c r="BK7" s="98"/>
      <c r="BL7" s="31">
        <v>244801975</v>
      </c>
      <c r="BM7" s="31">
        <v>37519079</v>
      </c>
      <c r="BN7" s="12">
        <f t="shared" si="36"/>
        <v>0.15329999999999999</v>
      </c>
      <c r="BO7" s="98"/>
      <c r="BP7" s="6">
        <v>238599890</v>
      </c>
      <c r="BQ7" s="6">
        <v>35607467</v>
      </c>
      <c r="BR7" s="12">
        <f t="shared" si="38"/>
        <v>0.1492</v>
      </c>
      <c r="BS7" s="98"/>
      <c r="BT7" s="60">
        <v>230704361</v>
      </c>
      <c r="BU7" s="60">
        <v>30336630</v>
      </c>
      <c r="BV7" s="12">
        <f>IF(BU7="","",BU7/BT7)</f>
        <v>0.13149569374633538</v>
      </c>
      <c r="BW7" s="98"/>
      <c r="BX7" s="60">
        <v>222030725</v>
      </c>
      <c r="BY7" s="60">
        <v>32164527</v>
      </c>
      <c r="BZ7" s="12">
        <f t="shared" ref="BZ7:BZ17" si="54">IF(BY7="","",BY7/BX7)</f>
        <v>0.1448652072815598</v>
      </c>
      <c r="CA7" s="98"/>
      <c r="CB7" s="60">
        <v>213024823</v>
      </c>
      <c r="CC7" s="60">
        <v>31853441</v>
      </c>
      <c r="CD7" s="12">
        <f t="shared" ref="CD7:CD20" si="55">IF(CC7="","",CC7/CB7)</f>
        <v>0.14952924523730271</v>
      </c>
      <c r="CE7" s="98"/>
      <c r="CF7" s="60">
        <v>195590074</v>
      </c>
      <c r="CG7" s="60">
        <v>41438207</v>
      </c>
      <c r="CH7" s="12">
        <f t="shared" ref="CH7:CH20" si="56">IF(CG7="","",CG7/CF7)</f>
        <v>0.21186252529358929</v>
      </c>
      <c r="CI7" s="98"/>
      <c r="CJ7" s="60">
        <v>157152698</v>
      </c>
      <c r="CK7" s="60">
        <v>34279806</v>
      </c>
      <c r="CL7" s="12">
        <f t="shared" ref="CL7:CL20" si="57">IF(CK7="","",CK7/CJ7)</f>
        <v>0.21813055987113883</v>
      </c>
      <c r="CM7" s="98"/>
      <c r="CN7" s="60">
        <v>119685445</v>
      </c>
      <c r="CO7" s="60">
        <v>22184231</v>
      </c>
      <c r="CP7" s="12">
        <f t="shared" ref="CP7:CP20" si="58">IF(CO7="","",CO7/CN7)</f>
        <v>0.18535445976743453</v>
      </c>
      <c r="CQ7" s="98"/>
      <c r="CR7" s="60">
        <v>96665706</v>
      </c>
      <c r="CS7" s="60">
        <v>20619332</v>
      </c>
      <c r="CT7" s="12">
        <f t="shared" ref="CT7:CT24" si="59">IF(CS7="","",CS7/CR7)</f>
        <v>0.2133055542986465</v>
      </c>
      <c r="CU7" s="98"/>
      <c r="CV7" s="60">
        <v>81095936</v>
      </c>
      <c r="CW7" s="60">
        <v>16923240</v>
      </c>
      <c r="CX7" s="12">
        <f t="shared" ref="CX7:CX24" si="60">IF(CW7="","",CW7/CV7)</f>
        <v>0.20868172728162357</v>
      </c>
    </row>
    <row r="8" spans="1:102" ht="21.75" customHeight="1">
      <c r="A8" s="165"/>
      <c r="B8" s="151" t="s">
        <v>45</v>
      </c>
      <c r="C8" s="134">
        <v>1430353</v>
      </c>
      <c r="D8" s="79">
        <v>1465300</v>
      </c>
      <c r="E8" s="79">
        <v>1567996</v>
      </c>
      <c r="F8" s="79">
        <v>1724512</v>
      </c>
      <c r="G8" s="79">
        <v>1898433</v>
      </c>
      <c r="H8" s="79">
        <v>2149406</v>
      </c>
      <c r="I8" s="79">
        <v>2118938</v>
      </c>
      <c r="J8" s="79">
        <v>1847096</v>
      </c>
      <c r="K8" s="79">
        <v>1962465</v>
      </c>
      <c r="L8" s="79">
        <v>1947171</v>
      </c>
      <c r="M8" s="79">
        <v>2250509</v>
      </c>
      <c r="N8" s="79">
        <v>1997849</v>
      </c>
      <c r="O8" s="79">
        <v>1925812</v>
      </c>
      <c r="P8" s="79">
        <v>1856513</v>
      </c>
      <c r="Q8" s="79">
        <v>1778090</v>
      </c>
      <c r="R8" s="135">
        <v>1724123</v>
      </c>
      <c r="S8" s="120"/>
      <c r="T8" s="32">
        <v>1964275762</v>
      </c>
      <c r="U8" s="33">
        <v>1696805648</v>
      </c>
      <c r="V8" s="10">
        <f t="shared" si="14"/>
        <v>0.86380000000000001</v>
      </c>
      <c r="W8" s="99"/>
      <c r="X8" s="33">
        <v>1819506459</v>
      </c>
      <c r="Y8" s="33">
        <v>1566826802</v>
      </c>
      <c r="Z8" s="10">
        <f t="shared" si="16"/>
        <v>0.86109999999999998</v>
      </c>
      <c r="AA8" s="99"/>
      <c r="AB8" s="33">
        <v>1866782381</v>
      </c>
      <c r="AC8" s="33">
        <v>1630270135</v>
      </c>
      <c r="AD8" s="10">
        <f t="shared" si="18"/>
        <v>0.87329999999999997</v>
      </c>
      <c r="AE8" s="99"/>
      <c r="AF8" s="33">
        <f>SUM(AF6:AF7)</f>
        <v>2019380790</v>
      </c>
      <c r="AG8" s="33">
        <f>SUM(AG6:AG7)</f>
        <v>1784342905</v>
      </c>
      <c r="AH8" s="10">
        <f t="shared" si="20"/>
        <v>0.88360000000000005</v>
      </c>
      <c r="AI8" s="99"/>
      <c r="AJ8" s="33">
        <f>SUM(AJ6:AJ7)</f>
        <v>2555785429</v>
      </c>
      <c r="AK8" s="33">
        <f>SUM(AK6:AK7)</f>
        <v>2284880722</v>
      </c>
      <c r="AL8" s="10">
        <f t="shared" si="22"/>
        <v>0.89400000000000002</v>
      </c>
      <c r="AM8" s="99"/>
      <c r="AN8" s="33">
        <f>SUM(AN6:AN7)</f>
        <v>2551425409</v>
      </c>
      <c r="AO8" s="33">
        <f>SUM(AO6:AO7)</f>
        <v>2269143140</v>
      </c>
      <c r="AP8" s="10">
        <f t="shared" si="24"/>
        <v>0.88939999999999997</v>
      </c>
      <c r="AQ8" s="26"/>
      <c r="AR8" s="33">
        <f>SUM(AR6:AR7)</f>
        <v>2477159729</v>
      </c>
      <c r="AS8" s="33">
        <f>SUM(AS6:AS7)</f>
        <v>2174512555</v>
      </c>
      <c r="AT8" s="10">
        <f t="shared" si="26"/>
        <v>0.87780000000000002</v>
      </c>
      <c r="AU8" s="99"/>
      <c r="AV8" s="33">
        <f>SUM(AV6:AV7)</f>
        <v>2328177901</v>
      </c>
      <c r="AW8" s="33">
        <f>SUM(AW6:AW7)</f>
        <v>2029353905</v>
      </c>
      <c r="AX8" s="10">
        <f t="shared" si="28"/>
        <v>0.87160000000000004</v>
      </c>
      <c r="AY8" s="99"/>
      <c r="AZ8" s="33">
        <f>SUM(AZ6:AZ7)</f>
        <v>2233246950</v>
      </c>
      <c r="BA8" s="33">
        <f>SUM(BA6:BA7)</f>
        <v>1948044052</v>
      </c>
      <c r="BB8" s="10">
        <f t="shared" si="30"/>
        <v>0.87229999999999996</v>
      </c>
      <c r="BC8" s="99"/>
      <c r="BD8" s="33">
        <f>SUM(BD6:BD7)</f>
        <v>2276857877</v>
      </c>
      <c r="BE8" s="33">
        <f>SUM(BE6:BE7)</f>
        <v>2004330942</v>
      </c>
      <c r="BF8" s="10">
        <f t="shared" si="32"/>
        <v>0.88029999999999997</v>
      </c>
      <c r="BG8" s="99"/>
      <c r="BH8" s="33">
        <f>SUM(BH6:BH7)</f>
        <v>2267776491</v>
      </c>
      <c r="BI8" s="33">
        <f>SUM(BI6:BI7)</f>
        <v>2009828117</v>
      </c>
      <c r="BJ8" s="10">
        <f t="shared" si="34"/>
        <v>0.88629999999999998</v>
      </c>
      <c r="BK8" s="99"/>
      <c r="BL8" s="33">
        <f>SUM(BL6:BL7)</f>
        <v>2295589802</v>
      </c>
      <c r="BM8" s="33">
        <f>SUM(BM6:BM7)</f>
        <v>2042871699</v>
      </c>
      <c r="BN8" s="10">
        <f t="shared" si="36"/>
        <v>0.88990000000000002</v>
      </c>
      <c r="BO8" s="99"/>
      <c r="BP8" s="4">
        <f>SUM(BP6:BP7)</f>
        <v>2296089509</v>
      </c>
      <c r="BQ8" s="4">
        <f>SUM(BQ6:BQ7)</f>
        <v>2050400271</v>
      </c>
      <c r="BR8" s="10">
        <f t="shared" si="38"/>
        <v>0.89300000000000002</v>
      </c>
      <c r="BS8" s="99"/>
      <c r="BT8" s="4">
        <f>IF(BT6="","",SUM(BT6:BT7))</f>
        <v>2335159376</v>
      </c>
      <c r="BU8" s="4">
        <f>IF(BU6="","",SUM(BU6:BU7))</f>
        <v>2093483771</v>
      </c>
      <c r="BV8" s="10">
        <f>IF(BU8="","",BU8/BT8)</f>
        <v>0.89650573426213975</v>
      </c>
      <c r="BW8" s="99"/>
      <c r="BX8" s="4">
        <f>IF(BX6="","",SUM(BX6:BX7))</f>
        <v>2388367968</v>
      </c>
      <c r="BY8" s="4">
        <f>IF(BY6="","",SUM(BY6:BY7))</f>
        <v>2159741279</v>
      </c>
      <c r="BZ8" s="10">
        <f t="shared" si="54"/>
        <v>0.90427493080496713</v>
      </c>
      <c r="CA8" s="99"/>
      <c r="CB8" s="4">
        <f>IF(CB6="","",SUM(CB6:CB7))</f>
        <v>2421618487</v>
      </c>
      <c r="CC8" s="4">
        <f>IF(CC6="","",SUM(CC6:CC7))</f>
        <v>2204375633</v>
      </c>
      <c r="CD8" s="10">
        <f t="shared" si="55"/>
        <v>0.91029022318493724</v>
      </c>
      <c r="CE8" s="99"/>
      <c r="CF8" s="4">
        <f>IF(CF6="","",SUM(CF6:CF7))</f>
        <v>2411618210</v>
      </c>
      <c r="CG8" s="4">
        <f>IF(CG6="","",SUM(CG6:CG7))</f>
        <v>2233064439</v>
      </c>
      <c r="CH8" s="10">
        <f t="shared" si="56"/>
        <v>0.92596101229472805</v>
      </c>
      <c r="CI8" s="99"/>
      <c r="CJ8" s="4">
        <f>IF(CJ6="","",SUM(CJ6:CJ7))</f>
        <v>2388299097</v>
      </c>
      <c r="CK8" s="4">
        <f>IF(CK6="","",SUM(CK6:CK7))</f>
        <v>2245725481</v>
      </c>
      <c r="CL8" s="10">
        <f t="shared" si="57"/>
        <v>0.94030328270898311</v>
      </c>
      <c r="CM8" s="99"/>
      <c r="CN8" s="4">
        <f>IF(CN6="","",SUM(CN6:CN7))</f>
        <v>2388006981</v>
      </c>
      <c r="CO8" s="4">
        <f>IF(CO6="","",SUM(CO6:CO7))</f>
        <v>2273322802</v>
      </c>
      <c r="CP8" s="10">
        <f t="shared" si="58"/>
        <v>0.95197493980860348</v>
      </c>
      <c r="CQ8" s="99"/>
      <c r="CR8" s="4">
        <f>IF(CR6="","",SUM(CR6:CR7))</f>
        <v>2457270016</v>
      </c>
      <c r="CS8" s="4">
        <f>IF(CS6="","",SUM(CS6:CS7))</f>
        <v>2365738283</v>
      </c>
      <c r="CT8" s="10">
        <f t="shared" si="59"/>
        <v>0.96275064099426999</v>
      </c>
      <c r="CU8" s="99"/>
      <c r="CV8" s="4">
        <f>IF(CV6="","",SUM(CV6:CV7))</f>
        <v>2547898330</v>
      </c>
      <c r="CW8" s="4">
        <f>IF(CW6="","",SUM(CW6:CW7))</f>
        <v>2463988020</v>
      </c>
      <c r="CX8" s="10">
        <f t="shared" si="60"/>
        <v>0.9670668530953509</v>
      </c>
    </row>
    <row r="9" spans="1:102" ht="21.75" customHeight="1">
      <c r="A9" s="161" t="s">
        <v>47</v>
      </c>
      <c r="B9" s="149" t="s">
        <v>43</v>
      </c>
      <c r="C9" s="130"/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  <c r="O9" s="77"/>
      <c r="P9" s="77"/>
      <c r="Q9" s="77"/>
      <c r="R9" s="131"/>
      <c r="S9" s="101">
        <v>2395</v>
      </c>
      <c r="T9" s="28">
        <v>569199600</v>
      </c>
      <c r="U9" s="29">
        <v>562921100</v>
      </c>
      <c r="V9" s="51">
        <f t="shared" si="14"/>
        <v>0.98899999999999999</v>
      </c>
      <c r="W9" s="101">
        <v>2411</v>
      </c>
      <c r="X9" s="29">
        <v>614216600</v>
      </c>
      <c r="Y9" s="29">
        <v>608930900</v>
      </c>
      <c r="Z9" s="51">
        <f t="shared" si="16"/>
        <v>0.99139999999999995</v>
      </c>
      <c r="AA9" s="101">
        <v>2539</v>
      </c>
      <c r="AB9" s="40">
        <v>519185900</v>
      </c>
      <c r="AC9" s="40">
        <v>514471100</v>
      </c>
      <c r="AD9" s="51">
        <f t="shared" si="18"/>
        <v>0.9909</v>
      </c>
      <c r="AE9" s="100"/>
      <c r="AF9" s="40">
        <v>630597500</v>
      </c>
      <c r="AG9" s="40">
        <v>622410200</v>
      </c>
      <c r="AH9" s="51">
        <f t="shared" si="20"/>
        <v>0.98699999999999999</v>
      </c>
      <c r="AI9" s="100"/>
      <c r="AJ9" s="40">
        <v>671175700</v>
      </c>
      <c r="AK9" s="40">
        <v>666301300</v>
      </c>
      <c r="AL9" s="51">
        <f t="shared" si="22"/>
        <v>0.99270000000000003</v>
      </c>
      <c r="AM9" s="100"/>
      <c r="AN9" s="40">
        <v>575482300</v>
      </c>
      <c r="AO9" s="40">
        <v>570654600</v>
      </c>
      <c r="AP9" s="51">
        <f t="shared" si="24"/>
        <v>0.99160000000000004</v>
      </c>
      <c r="AQ9" s="21"/>
      <c r="AR9" s="40">
        <v>517333400</v>
      </c>
      <c r="AS9" s="40">
        <v>512660800</v>
      </c>
      <c r="AT9" s="51">
        <f t="shared" si="26"/>
        <v>0.99099999999999999</v>
      </c>
      <c r="AU9" s="100"/>
      <c r="AV9" s="40">
        <v>537470600</v>
      </c>
      <c r="AW9" s="40">
        <v>531981576</v>
      </c>
      <c r="AX9" s="51">
        <f t="shared" si="28"/>
        <v>0.98980000000000001</v>
      </c>
      <c r="AY9" s="100"/>
      <c r="AZ9" s="40">
        <v>535038700</v>
      </c>
      <c r="BA9" s="40">
        <v>531277098</v>
      </c>
      <c r="BB9" s="51">
        <f t="shared" si="30"/>
        <v>0.99299999999999999</v>
      </c>
      <c r="BC9" s="100"/>
      <c r="BD9" s="40">
        <v>636988700</v>
      </c>
      <c r="BE9" s="40">
        <v>633041008</v>
      </c>
      <c r="BF9" s="51">
        <f t="shared" si="32"/>
        <v>0.99380000000000002</v>
      </c>
      <c r="BG9" s="100"/>
      <c r="BH9" s="40">
        <v>643332200</v>
      </c>
      <c r="BI9" s="40">
        <v>639351063</v>
      </c>
      <c r="BJ9" s="51">
        <f t="shared" si="34"/>
        <v>0.99380000000000002</v>
      </c>
      <c r="BK9" s="100"/>
      <c r="BL9" s="40">
        <v>698863300</v>
      </c>
      <c r="BM9" s="40">
        <v>695537400</v>
      </c>
      <c r="BN9" s="51">
        <f t="shared" si="36"/>
        <v>0.99519999999999997</v>
      </c>
      <c r="BO9" s="100"/>
      <c r="BP9" s="40">
        <v>682361700</v>
      </c>
      <c r="BQ9" s="40">
        <v>680554043</v>
      </c>
      <c r="BR9" s="51">
        <f t="shared" si="38"/>
        <v>0.99739999999999995</v>
      </c>
      <c r="BS9" s="100"/>
      <c r="BT9" s="59">
        <v>683651000</v>
      </c>
      <c r="BU9" s="59">
        <v>681806200</v>
      </c>
      <c r="BV9" s="51">
        <f t="shared" ref="BV9:BV29" si="61">IF(BU9="","",BU9/BT9)</f>
        <v>0.99730154713442976</v>
      </c>
      <c r="BW9" s="100"/>
      <c r="BX9" s="59">
        <v>740334300</v>
      </c>
      <c r="BY9" s="59">
        <v>736182903</v>
      </c>
      <c r="BZ9" s="51">
        <f t="shared" si="54"/>
        <v>0.99439253726323362</v>
      </c>
      <c r="CA9" s="100"/>
      <c r="CB9" s="59">
        <v>759227200</v>
      </c>
      <c r="CC9" s="59">
        <v>757933747</v>
      </c>
      <c r="CD9" s="51">
        <f t="shared" si="55"/>
        <v>0.99829635582076093</v>
      </c>
      <c r="CE9" s="100"/>
      <c r="CF9" s="59">
        <v>778101300</v>
      </c>
      <c r="CG9" s="59">
        <v>777508100</v>
      </c>
      <c r="CH9" s="51">
        <f t="shared" si="56"/>
        <v>0.99923763139837962</v>
      </c>
      <c r="CI9" s="100"/>
      <c r="CJ9" s="59">
        <v>676325800</v>
      </c>
      <c r="CK9" s="59">
        <v>670374900</v>
      </c>
      <c r="CL9" s="51">
        <f t="shared" si="57"/>
        <v>0.99120113412796018</v>
      </c>
      <c r="CM9" s="100"/>
      <c r="CN9" s="59">
        <v>689796100</v>
      </c>
      <c r="CO9" s="59">
        <v>686954400</v>
      </c>
      <c r="CP9" s="51">
        <f t="shared" si="58"/>
        <v>0.99588037682439778</v>
      </c>
      <c r="CQ9" s="100"/>
      <c r="CR9" s="59">
        <v>737230600</v>
      </c>
      <c r="CS9" s="59">
        <v>736378600</v>
      </c>
      <c r="CT9" s="51">
        <f t="shared" si="59"/>
        <v>0.99884432360783726</v>
      </c>
      <c r="CU9" s="100"/>
      <c r="CV9" s="59">
        <v>739614400</v>
      </c>
      <c r="CW9" s="59">
        <v>737976022</v>
      </c>
      <c r="CX9" s="51">
        <f t="shared" si="60"/>
        <v>0.99778482138800972</v>
      </c>
    </row>
    <row r="10" spans="1:102" ht="21.75" customHeight="1">
      <c r="A10" s="161"/>
      <c r="B10" s="150" t="s">
        <v>44</v>
      </c>
      <c r="C10" s="132"/>
      <c r="D10" s="78"/>
      <c r="E10" s="78"/>
      <c r="F10" s="78"/>
      <c r="G10" s="78"/>
      <c r="H10" s="78"/>
      <c r="I10" s="78"/>
      <c r="J10" s="78"/>
      <c r="K10" s="78"/>
      <c r="L10" s="78"/>
      <c r="M10" s="78"/>
      <c r="N10" s="78"/>
      <c r="O10" s="78"/>
      <c r="P10" s="78"/>
      <c r="Q10" s="78"/>
      <c r="R10" s="133"/>
      <c r="S10" s="119"/>
      <c r="T10" s="30">
        <v>30347927</v>
      </c>
      <c r="U10" s="31">
        <v>7316198</v>
      </c>
      <c r="V10" s="12">
        <f t="shared" si="14"/>
        <v>0.24110000000000001</v>
      </c>
      <c r="W10" s="98"/>
      <c r="X10" s="31">
        <v>20191902</v>
      </c>
      <c r="Y10" s="31">
        <v>4945157</v>
      </c>
      <c r="Z10" s="12">
        <f t="shared" si="16"/>
        <v>0.24490000000000001</v>
      </c>
      <c r="AA10" s="98"/>
      <c r="AB10" s="31">
        <v>16775643</v>
      </c>
      <c r="AC10" s="31">
        <v>1764299</v>
      </c>
      <c r="AD10" s="12">
        <f t="shared" si="18"/>
        <v>0.1052</v>
      </c>
      <c r="AE10" s="98"/>
      <c r="AF10" s="31">
        <v>17855743</v>
      </c>
      <c r="AG10" s="31">
        <v>3609350</v>
      </c>
      <c r="AH10" s="12">
        <f t="shared" si="20"/>
        <v>0.2021</v>
      </c>
      <c r="AI10" s="98"/>
      <c r="AJ10" s="31">
        <v>20116893</v>
      </c>
      <c r="AK10" s="31">
        <v>7424516</v>
      </c>
      <c r="AL10" s="12">
        <f t="shared" si="22"/>
        <v>0.36909999999999998</v>
      </c>
      <c r="AM10" s="98"/>
      <c r="AN10" s="31">
        <v>15371277</v>
      </c>
      <c r="AO10" s="31">
        <v>2361159</v>
      </c>
      <c r="AP10" s="12">
        <f t="shared" si="24"/>
        <v>0.15359999999999999</v>
      </c>
      <c r="AQ10" s="25"/>
      <c r="AR10" s="31">
        <v>16513184</v>
      </c>
      <c r="AS10" s="31">
        <v>3505641</v>
      </c>
      <c r="AT10" s="12">
        <f t="shared" si="26"/>
        <v>0.21229999999999999</v>
      </c>
      <c r="AU10" s="98"/>
      <c r="AV10" s="31">
        <v>16147341</v>
      </c>
      <c r="AW10" s="31">
        <v>1577800</v>
      </c>
      <c r="AX10" s="12">
        <f t="shared" si="28"/>
        <v>9.7699999999999995E-2</v>
      </c>
      <c r="AY10" s="98"/>
      <c r="AZ10" s="31">
        <v>16383841</v>
      </c>
      <c r="BA10" s="31">
        <v>4002739</v>
      </c>
      <c r="BB10" s="12">
        <f t="shared" si="30"/>
        <v>0.24429999999999999</v>
      </c>
      <c r="BC10" s="98"/>
      <c r="BD10" s="31">
        <v>14700122</v>
      </c>
      <c r="BE10" s="31">
        <v>3252571</v>
      </c>
      <c r="BF10" s="12">
        <f t="shared" si="32"/>
        <v>0.2213</v>
      </c>
      <c r="BG10" s="98"/>
      <c r="BH10" s="31">
        <v>13040222</v>
      </c>
      <c r="BI10" s="31">
        <v>3407841</v>
      </c>
      <c r="BJ10" s="12">
        <f t="shared" si="34"/>
        <v>0.26129999999999998</v>
      </c>
      <c r="BK10" s="98"/>
      <c r="BL10" s="31">
        <v>11008925</v>
      </c>
      <c r="BM10" s="31">
        <v>2117000</v>
      </c>
      <c r="BN10" s="12">
        <f t="shared" si="36"/>
        <v>0.1923</v>
      </c>
      <c r="BO10" s="98"/>
      <c r="BP10" s="6">
        <v>11105482</v>
      </c>
      <c r="BQ10" s="6">
        <v>1301088</v>
      </c>
      <c r="BR10" s="12">
        <f t="shared" si="38"/>
        <v>0.1172</v>
      </c>
      <c r="BS10" s="98"/>
      <c r="BT10" s="60">
        <v>8887556</v>
      </c>
      <c r="BU10" s="60">
        <v>1443157</v>
      </c>
      <c r="BV10" s="12">
        <f t="shared" si="61"/>
        <v>0.1623795113077206</v>
      </c>
      <c r="BW10" s="98"/>
      <c r="BX10" s="60">
        <v>9130299</v>
      </c>
      <c r="BY10" s="60">
        <v>1613121</v>
      </c>
      <c r="BZ10" s="12">
        <f t="shared" si="54"/>
        <v>0.1766777845939109</v>
      </c>
      <c r="CA10" s="98"/>
      <c r="CB10" s="60">
        <v>9384095</v>
      </c>
      <c r="CC10" s="60">
        <v>1169088</v>
      </c>
      <c r="CD10" s="12">
        <f t="shared" si="55"/>
        <v>0.12458185898586918</v>
      </c>
      <c r="CE10" s="98"/>
      <c r="CF10" s="60">
        <v>5362200</v>
      </c>
      <c r="CG10" s="60">
        <v>754436</v>
      </c>
      <c r="CH10" s="12">
        <f t="shared" si="56"/>
        <v>0.14069523702957742</v>
      </c>
      <c r="CI10" s="98"/>
      <c r="CJ10" s="60">
        <v>3728080</v>
      </c>
      <c r="CK10" s="60">
        <v>317500</v>
      </c>
      <c r="CL10" s="12">
        <f t="shared" si="57"/>
        <v>8.5164481448895948E-2</v>
      </c>
      <c r="CM10" s="98"/>
      <c r="CN10" s="60">
        <v>9272248</v>
      </c>
      <c r="CO10" s="60">
        <v>4903400</v>
      </c>
      <c r="CP10" s="12">
        <f t="shared" si="58"/>
        <v>0.52882537222904302</v>
      </c>
      <c r="CQ10" s="98"/>
      <c r="CR10" s="60">
        <v>6512548</v>
      </c>
      <c r="CS10" s="60">
        <v>835176</v>
      </c>
      <c r="CT10" s="12">
        <f t="shared" si="59"/>
        <v>0.12824105096806965</v>
      </c>
      <c r="CU10" s="98"/>
      <c r="CV10" s="60">
        <v>6208272</v>
      </c>
      <c r="CW10" s="60">
        <v>781480</v>
      </c>
      <c r="CX10" s="12">
        <f t="shared" si="60"/>
        <v>0.125877216719886</v>
      </c>
    </row>
    <row r="11" spans="1:102" ht="21.75" customHeight="1">
      <c r="A11" s="161"/>
      <c r="B11" s="151" t="s">
        <v>45</v>
      </c>
      <c r="C11" s="134">
        <v>260431</v>
      </c>
      <c r="D11" s="79">
        <v>311690</v>
      </c>
      <c r="E11" s="79">
        <v>368128</v>
      </c>
      <c r="F11" s="79">
        <v>418989</v>
      </c>
      <c r="G11" s="79">
        <v>533182</v>
      </c>
      <c r="H11" s="79">
        <v>546054</v>
      </c>
      <c r="I11" s="79">
        <v>521110</v>
      </c>
      <c r="J11" s="79">
        <v>521111</v>
      </c>
      <c r="K11" s="79">
        <v>567841</v>
      </c>
      <c r="L11" s="79">
        <v>621149</v>
      </c>
      <c r="M11" s="79">
        <v>652434</v>
      </c>
      <c r="N11" s="79">
        <v>548940</v>
      </c>
      <c r="O11" s="79">
        <v>575778</v>
      </c>
      <c r="P11" s="79">
        <v>570995</v>
      </c>
      <c r="Q11" s="79">
        <v>575897</v>
      </c>
      <c r="R11" s="135">
        <v>529661</v>
      </c>
      <c r="S11" s="120"/>
      <c r="T11" s="32">
        <v>599547527</v>
      </c>
      <c r="U11" s="33">
        <v>570237298</v>
      </c>
      <c r="V11" s="10">
        <f t="shared" si="14"/>
        <v>0.95109999999999995</v>
      </c>
      <c r="W11" s="99"/>
      <c r="X11" s="33">
        <v>634408502</v>
      </c>
      <c r="Y11" s="33">
        <v>613876057</v>
      </c>
      <c r="Z11" s="10">
        <f t="shared" si="16"/>
        <v>0.96760000000000002</v>
      </c>
      <c r="AA11" s="99"/>
      <c r="AB11" s="33">
        <v>535961543</v>
      </c>
      <c r="AC11" s="33">
        <v>516235300</v>
      </c>
      <c r="AD11" s="10">
        <f t="shared" si="18"/>
        <v>0.96319999999999995</v>
      </c>
      <c r="AE11" s="99"/>
      <c r="AF11" s="33">
        <f>SUM(AF9:AF10)</f>
        <v>648453243</v>
      </c>
      <c r="AG11" s="33">
        <f>SUM(AG9:AG10)</f>
        <v>626019550</v>
      </c>
      <c r="AH11" s="10">
        <f t="shared" si="20"/>
        <v>0.96540000000000004</v>
      </c>
      <c r="AI11" s="99"/>
      <c r="AJ11" s="33">
        <f>SUM(AJ9:AJ10)</f>
        <v>691292593</v>
      </c>
      <c r="AK11" s="33">
        <f>SUM(AK9:AK10)</f>
        <v>673725816</v>
      </c>
      <c r="AL11" s="10">
        <f t="shared" si="22"/>
        <v>0.97460000000000002</v>
      </c>
      <c r="AM11" s="99"/>
      <c r="AN11" s="33">
        <f>SUM(AN9:AN10)</f>
        <v>590853577</v>
      </c>
      <c r="AO11" s="33">
        <f>SUM(AO9:AO10)</f>
        <v>573015759</v>
      </c>
      <c r="AP11" s="10">
        <f t="shared" si="24"/>
        <v>0.9698</v>
      </c>
      <c r="AQ11" s="26"/>
      <c r="AR11" s="33">
        <f>SUM(AR9:AR10)</f>
        <v>533846584</v>
      </c>
      <c r="AS11" s="33">
        <f>SUM(AS9:AS10)</f>
        <v>516166441</v>
      </c>
      <c r="AT11" s="10">
        <f t="shared" si="26"/>
        <v>0.96689999999999998</v>
      </c>
      <c r="AU11" s="99"/>
      <c r="AV11" s="33">
        <f>SUM(AV9:AV10)</f>
        <v>553617941</v>
      </c>
      <c r="AW11" s="33">
        <f>SUM(AW9:AW10)</f>
        <v>533559376</v>
      </c>
      <c r="AX11" s="10">
        <f t="shared" si="28"/>
        <v>0.96379999999999999</v>
      </c>
      <c r="AY11" s="99"/>
      <c r="AZ11" s="33">
        <f>SUM(AZ9:AZ10)</f>
        <v>551422541</v>
      </c>
      <c r="BA11" s="33">
        <f>SUM(BA9:BA10)</f>
        <v>535279837</v>
      </c>
      <c r="BB11" s="10">
        <f t="shared" si="30"/>
        <v>0.97070000000000001</v>
      </c>
      <c r="BC11" s="99"/>
      <c r="BD11" s="33">
        <f>SUM(BD9:BD10)</f>
        <v>651688822</v>
      </c>
      <c r="BE11" s="33">
        <f>SUM(BE9:BE10)</f>
        <v>636293579</v>
      </c>
      <c r="BF11" s="10">
        <f t="shared" si="32"/>
        <v>0.97640000000000005</v>
      </c>
      <c r="BG11" s="99"/>
      <c r="BH11" s="33">
        <f>SUM(BH9:BH10)</f>
        <v>656372422</v>
      </c>
      <c r="BI11" s="33">
        <f>SUM(BI9:BI10)</f>
        <v>642758904</v>
      </c>
      <c r="BJ11" s="10">
        <f t="shared" si="34"/>
        <v>0.97929999999999995</v>
      </c>
      <c r="BK11" s="99"/>
      <c r="BL11" s="33">
        <f>SUM(BL9:BL10)</f>
        <v>709872225</v>
      </c>
      <c r="BM11" s="33">
        <f>SUM(BM9:BM10)</f>
        <v>697654400</v>
      </c>
      <c r="BN11" s="10">
        <f t="shared" si="36"/>
        <v>0.98280000000000001</v>
      </c>
      <c r="BO11" s="99"/>
      <c r="BP11" s="4">
        <f>SUM(BP9:BP10)</f>
        <v>693467182</v>
      </c>
      <c r="BQ11" s="4">
        <f>SUM(BQ9:BQ10)</f>
        <v>681855131</v>
      </c>
      <c r="BR11" s="10">
        <f t="shared" si="38"/>
        <v>0.98329999999999995</v>
      </c>
      <c r="BS11" s="99"/>
      <c r="BT11" s="4">
        <f>IF(BT9="","",SUM(BT9:BT10))</f>
        <v>692538556</v>
      </c>
      <c r="BU11" s="4">
        <f>IF(BU9="","",SUM(BU9:BU10))</f>
        <v>683249357</v>
      </c>
      <c r="BV11" s="10">
        <f t="shared" si="61"/>
        <v>0.98658674102759991</v>
      </c>
      <c r="BW11" s="99"/>
      <c r="BX11" s="4">
        <f>IF(BX9="","",SUM(BX9:BX10))</f>
        <v>749464599</v>
      </c>
      <c r="BY11" s="4">
        <f>IF(BY9="","",SUM(BY9:BY10))</f>
        <v>737796024</v>
      </c>
      <c r="BZ11" s="10">
        <f t="shared" si="54"/>
        <v>0.98443078563608044</v>
      </c>
      <c r="CA11" s="99"/>
      <c r="CB11" s="4">
        <f>IF(CB9="","",SUM(CB9:CB10))</f>
        <v>768611295</v>
      </c>
      <c r="CC11" s="4">
        <f>IF(CC9="","",SUM(CC9:CC10))</f>
        <v>759102835</v>
      </c>
      <c r="CD11" s="10">
        <f t="shared" si="55"/>
        <v>0.98762903946135738</v>
      </c>
      <c r="CE11" s="99"/>
      <c r="CF11" s="4">
        <f>IF(CF9="","",SUM(CF9:CF10))</f>
        <v>783463500</v>
      </c>
      <c r="CG11" s="4">
        <f>IF(CG9="","",SUM(CG9:CG10))</f>
        <v>778262536</v>
      </c>
      <c r="CH11" s="10">
        <f t="shared" si="56"/>
        <v>0.99336157459792318</v>
      </c>
      <c r="CI11" s="99"/>
      <c r="CJ11" s="4">
        <f>IF(CJ9="","",SUM(CJ9:CJ10))</f>
        <v>680053880</v>
      </c>
      <c r="CK11" s="4">
        <f>IF(CK9="","",SUM(CK9:CK10))</f>
        <v>670692400</v>
      </c>
      <c r="CL11" s="10">
        <f t="shared" si="57"/>
        <v>0.98623420838360631</v>
      </c>
      <c r="CM11" s="99"/>
      <c r="CN11" s="4">
        <f>IF(CN9="","",SUM(CN9:CN10))</f>
        <v>699068348</v>
      </c>
      <c r="CO11" s="4">
        <f>IF(CO9="","",SUM(CO9:CO10))</f>
        <v>691857800</v>
      </c>
      <c r="CP11" s="10">
        <f t="shared" si="58"/>
        <v>0.98968548923631139</v>
      </c>
      <c r="CQ11" s="99"/>
      <c r="CR11" s="4">
        <f>IF(CR9="","",SUM(CR9:CR10))</f>
        <v>743743148</v>
      </c>
      <c r="CS11" s="4">
        <f>IF(CS9="","",SUM(CS9:CS10))</f>
        <v>737213776</v>
      </c>
      <c r="CT11" s="10">
        <f t="shared" si="59"/>
        <v>0.99122093155740909</v>
      </c>
      <c r="CU11" s="99"/>
      <c r="CV11" s="4">
        <f>IF(CV9="","",SUM(CV9:CV10))</f>
        <v>745822672</v>
      </c>
      <c r="CW11" s="4">
        <f>IF(CW9="","",SUM(CW9:CW10))</f>
        <v>738757502</v>
      </c>
      <c r="CX11" s="10">
        <f t="shared" si="60"/>
        <v>0.99052701095683504</v>
      </c>
    </row>
    <row r="12" spans="1:102" ht="21.75" customHeight="1">
      <c r="A12" s="160" t="s">
        <v>48</v>
      </c>
      <c r="B12" s="149" t="s">
        <v>43</v>
      </c>
      <c r="C12" s="130"/>
      <c r="D12" s="77"/>
      <c r="E12" s="77"/>
      <c r="F12" s="77"/>
      <c r="G12" s="77"/>
      <c r="H12" s="77"/>
      <c r="I12" s="77"/>
      <c r="J12" s="77"/>
      <c r="K12" s="77"/>
      <c r="L12" s="77"/>
      <c r="M12" s="77"/>
      <c r="N12" s="77"/>
      <c r="O12" s="77"/>
      <c r="P12" s="77"/>
      <c r="Q12" s="77"/>
      <c r="R12" s="131"/>
      <c r="S12" s="101">
        <v>22454</v>
      </c>
      <c r="T12" s="28">
        <v>3864787700</v>
      </c>
      <c r="U12" s="29">
        <v>3753878849</v>
      </c>
      <c r="V12" s="51">
        <f t="shared" si="14"/>
        <v>0.97130000000000005</v>
      </c>
      <c r="W12" s="101">
        <v>22559</v>
      </c>
      <c r="X12" s="29">
        <v>3891663400</v>
      </c>
      <c r="Y12" s="29">
        <v>3788028157</v>
      </c>
      <c r="Z12" s="51">
        <f t="shared" si="16"/>
        <v>0.97340000000000004</v>
      </c>
      <c r="AA12" s="101">
        <v>25139</v>
      </c>
      <c r="AB12" s="40">
        <v>3893285100</v>
      </c>
      <c r="AC12" s="40">
        <v>3793662727</v>
      </c>
      <c r="AD12" s="51">
        <f t="shared" si="18"/>
        <v>0.97440000000000004</v>
      </c>
      <c r="AE12" s="101">
        <v>25154</v>
      </c>
      <c r="AF12" s="40">
        <v>3819334300</v>
      </c>
      <c r="AG12" s="40">
        <v>3737324302</v>
      </c>
      <c r="AH12" s="51">
        <f t="shared" si="20"/>
        <v>0.97850000000000004</v>
      </c>
      <c r="AI12" s="101">
        <v>25278</v>
      </c>
      <c r="AJ12" s="40">
        <v>3875092000</v>
      </c>
      <c r="AK12" s="40">
        <v>3817980612</v>
      </c>
      <c r="AL12" s="51">
        <f t="shared" si="22"/>
        <v>0.98529999999999995</v>
      </c>
      <c r="AM12" s="101">
        <v>25444</v>
      </c>
      <c r="AN12" s="40">
        <v>3922679700</v>
      </c>
      <c r="AO12" s="40">
        <v>3855702291</v>
      </c>
      <c r="AP12" s="51">
        <f t="shared" si="24"/>
        <v>0.9829</v>
      </c>
      <c r="AQ12" s="50">
        <v>25524</v>
      </c>
      <c r="AR12" s="40">
        <v>3835621300</v>
      </c>
      <c r="AS12" s="40">
        <v>3756858762</v>
      </c>
      <c r="AT12" s="51">
        <f t="shared" si="26"/>
        <v>0.97950000000000004</v>
      </c>
      <c r="AU12" s="101">
        <v>25503</v>
      </c>
      <c r="AV12" s="40">
        <v>3846798800</v>
      </c>
      <c r="AW12" s="40">
        <v>3759774285</v>
      </c>
      <c r="AX12" s="51">
        <f t="shared" si="28"/>
        <v>0.97740000000000005</v>
      </c>
      <c r="AY12" s="101">
        <v>25508</v>
      </c>
      <c r="AZ12" s="40">
        <v>3815680200</v>
      </c>
      <c r="BA12" s="40">
        <v>3743881080</v>
      </c>
      <c r="BB12" s="51">
        <f t="shared" si="30"/>
        <v>0.98119999999999996</v>
      </c>
      <c r="BC12" s="101">
        <v>25328</v>
      </c>
      <c r="BD12" s="40">
        <v>3483842700</v>
      </c>
      <c r="BE12" s="40">
        <v>3422129001</v>
      </c>
      <c r="BF12" s="51">
        <f t="shared" si="32"/>
        <v>0.98229999999999995</v>
      </c>
      <c r="BG12" s="101">
        <v>25314</v>
      </c>
      <c r="BH12" s="40">
        <v>3567286300</v>
      </c>
      <c r="BI12" s="40">
        <v>3508629204</v>
      </c>
      <c r="BJ12" s="51">
        <f t="shared" si="34"/>
        <v>0.98360000000000003</v>
      </c>
      <c r="BK12" s="101">
        <v>25388</v>
      </c>
      <c r="BL12" s="40">
        <v>3603346700</v>
      </c>
      <c r="BM12" s="40">
        <v>3548774636</v>
      </c>
      <c r="BN12" s="51">
        <f t="shared" si="36"/>
        <v>0.9849</v>
      </c>
      <c r="BO12" s="101">
        <v>25515</v>
      </c>
      <c r="BP12" s="40">
        <v>3489277300</v>
      </c>
      <c r="BQ12" s="40">
        <v>3450765684</v>
      </c>
      <c r="BR12" s="51">
        <f t="shared" si="38"/>
        <v>0.98899999999999999</v>
      </c>
      <c r="BS12" s="101">
        <v>25504</v>
      </c>
      <c r="BT12" s="59">
        <v>3621368500</v>
      </c>
      <c r="BU12" s="59">
        <v>3581929597</v>
      </c>
      <c r="BV12" s="51">
        <f t="shared" si="61"/>
        <v>0.98910939248518892</v>
      </c>
      <c r="BW12" s="101">
        <v>25500</v>
      </c>
      <c r="BX12" s="59">
        <v>3761810500</v>
      </c>
      <c r="BY12" s="59">
        <v>3723077747</v>
      </c>
      <c r="BZ12" s="51">
        <f t="shared" si="54"/>
        <v>0.98970369374002221</v>
      </c>
      <c r="CA12" s="101">
        <v>25163</v>
      </c>
      <c r="CB12" s="59">
        <v>3705634100</v>
      </c>
      <c r="CC12" s="59">
        <v>3679155893</v>
      </c>
      <c r="CD12" s="51">
        <f t="shared" si="55"/>
        <v>0.99285460833815187</v>
      </c>
      <c r="CE12" s="101">
        <v>25186</v>
      </c>
      <c r="CF12" s="59">
        <v>3950801800</v>
      </c>
      <c r="CG12" s="59">
        <v>3926861700</v>
      </c>
      <c r="CH12" s="51">
        <f t="shared" si="56"/>
        <v>0.99394044520279401</v>
      </c>
      <c r="CI12" s="101">
        <v>25190</v>
      </c>
      <c r="CJ12" s="59">
        <v>4488384800</v>
      </c>
      <c r="CK12" s="59">
        <v>4461983514</v>
      </c>
      <c r="CL12" s="51">
        <f t="shared" si="57"/>
        <v>0.99411786484973397</v>
      </c>
      <c r="CM12" s="101">
        <v>24797</v>
      </c>
      <c r="CN12" s="59">
        <v>4559514000</v>
      </c>
      <c r="CO12" s="59">
        <v>4541070403</v>
      </c>
      <c r="CP12" s="51">
        <f t="shared" si="58"/>
        <v>0.99595492041476352</v>
      </c>
      <c r="CQ12" s="101">
        <v>24897</v>
      </c>
      <c r="CR12" s="59">
        <v>4617792100</v>
      </c>
      <c r="CS12" s="59">
        <v>4605942208</v>
      </c>
      <c r="CT12" s="51">
        <f t="shared" si="59"/>
        <v>0.99743386195320483</v>
      </c>
      <c r="CU12" s="101">
        <v>24945</v>
      </c>
      <c r="CV12" s="59">
        <v>4819557000</v>
      </c>
      <c r="CW12" s="59">
        <v>4809269888</v>
      </c>
      <c r="CX12" s="51">
        <f t="shared" si="60"/>
        <v>0.99786554822362306</v>
      </c>
    </row>
    <row r="13" spans="1:102" ht="21.75" customHeight="1">
      <c r="A13" s="161"/>
      <c r="B13" s="150" t="s">
        <v>44</v>
      </c>
      <c r="C13" s="132"/>
      <c r="D13" s="78"/>
      <c r="E13" s="78"/>
      <c r="F13" s="78"/>
      <c r="G13" s="78"/>
      <c r="H13" s="78"/>
      <c r="I13" s="78"/>
      <c r="J13" s="78"/>
      <c r="K13" s="78"/>
      <c r="L13" s="78"/>
      <c r="M13" s="78"/>
      <c r="N13" s="78"/>
      <c r="O13" s="78"/>
      <c r="P13" s="78"/>
      <c r="Q13" s="78"/>
      <c r="R13" s="133"/>
      <c r="S13" s="119"/>
      <c r="T13" s="30">
        <v>408760704</v>
      </c>
      <c r="U13" s="31">
        <v>79031137</v>
      </c>
      <c r="V13" s="12">
        <f t="shared" si="14"/>
        <v>0.1933</v>
      </c>
      <c r="W13" s="98"/>
      <c r="X13" s="31">
        <v>386909880</v>
      </c>
      <c r="Y13" s="31">
        <v>70304728</v>
      </c>
      <c r="Z13" s="12">
        <f t="shared" si="16"/>
        <v>0.1817</v>
      </c>
      <c r="AA13" s="98"/>
      <c r="AB13" s="31">
        <v>363825392</v>
      </c>
      <c r="AC13" s="31">
        <v>68554906</v>
      </c>
      <c r="AD13" s="12">
        <f t="shared" si="18"/>
        <v>0.18840000000000001</v>
      </c>
      <c r="AE13" s="98"/>
      <c r="AF13" s="31">
        <v>374749178</v>
      </c>
      <c r="AG13" s="31">
        <v>56728199</v>
      </c>
      <c r="AH13" s="12">
        <f t="shared" si="20"/>
        <v>0.15140000000000001</v>
      </c>
      <c r="AI13" s="98"/>
      <c r="AJ13" s="31">
        <v>382388270</v>
      </c>
      <c r="AK13" s="31">
        <v>125262155</v>
      </c>
      <c r="AL13" s="12">
        <f t="shared" si="22"/>
        <v>0.3276</v>
      </c>
      <c r="AM13" s="98"/>
      <c r="AN13" s="31">
        <v>304664872</v>
      </c>
      <c r="AO13" s="31">
        <v>48563357</v>
      </c>
      <c r="AP13" s="12">
        <f t="shared" si="24"/>
        <v>0.15939999999999999</v>
      </c>
      <c r="AQ13" s="25"/>
      <c r="AR13" s="31">
        <v>315200363</v>
      </c>
      <c r="AS13" s="31">
        <v>54364105</v>
      </c>
      <c r="AT13" s="12">
        <f t="shared" si="26"/>
        <v>0.17249999999999999</v>
      </c>
      <c r="AU13" s="98"/>
      <c r="AV13" s="31">
        <v>333488684</v>
      </c>
      <c r="AW13" s="31">
        <v>59040494</v>
      </c>
      <c r="AX13" s="12">
        <f t="shared" si="28"/>
        <v>0.17699999999999999</v>
      </c>
      <c r="AY13" s="98"/>
      <c r="AZ13" s="31">
        <v>347484125</v>
      </c>
      <c r="BA13" s="31">
        <v>45372543</v>
      </c>
      <c r="BB13" s="12">
        <f t="shared" si="30"/>
        <v>0.13059999999999999</v>
      </c>
      <c r="BC13" s="98"/>
      <c r="BD13" s="31">
        <v>361477966</v>
      </c>
      <c r="BE13" s="31">
        <v>31786121</v>
      </c>
      <c r="BF13" s="12">
        <f t="shared" si="32"/>
        <v>8.7900000000000006E-2</v>
      </c>
      <c r="BG13" s="98"/>
      <c r="BH13" s="31">
        <v>377964464</v>
      </c>
      <c r="BI13" s="31">
        <v>30807214</v>
      </c>
      <c r="BJ13" s="12">
        <f t="shared" si="34"/>
        <v>8.1500000000000003E-2</v>
      </c>
      <c r="BK13" s="98"/>
      <c r="BL13" s="31">
        <v>380058134</v>
      </c>
      <c r="BM13" s="31">
        <v>48775428</v>
      </c>
      <c r="BN13" s="12">
        <f t="shared" si="36"/>
        <v>0.1283</v>
      </c>
      <c r="BO13" s="98"/>
      <c r="BP13" s="6">
        <v>373581744</v>
      </c>
      <c r="BQ13" s="6">
        <v>54030105</v>
      </c>
      <c r="BR13" s="12">
        <f t="shared" si="38"/>
        <v>0.14460000000000001</v>
      </c>
      <c r="BS13" s="98"/>
      <c r="BT13" s="60">
        <v>342769510</v>
      </c>
      <c r="BU13" s="60">
        <v>16470812</v>
      </c>
      <c r="BV13" s="12">
        <f t="shared" si="61"/>
        <v>4.8052150262723192E-2</v>
      </c>
      <c r="BW13" s="98"/>
      <c r="BX13" s="60">
        <v>352800840</v>
      </c>
      <c r="BY13" s="60">
        <v>13681045</v>
      </c>
      <c r="BZ13" s="12">
        <f t="shared" si="54"/>
        <v>3.8778379892746288E-2</v>
      </c>
      <c r="CA13" s="98"/>
      <c r="CB13" s="60">
        <v>349160894</v>
      </c>
      <c r="CC13" s="60">
        <v>83340196</v>
      </c>
      <c r="CD13" s="12">
        <f t="shared" si="55"/>
        <v>0.23868708504337832</v>
      </c>
      <c r="CE13" s="98"/>
      <c r="CF13" s="60">
        <v>277381228</v>
      </c>
      <c r="CG13" s="60">
        <v>11751748</v>
      </c>
      <c r="CH13" s="12">
        <f t="shared" si="56"/>
        <v>4.2366774726370453E-2</v>
      </c>
      <c r="CI13" s="98"/>
      <c r="CJ13" s="60">
        <v>220786337</v>
      </c>
      <c r="CK13" s="60">
        <v>10543512</v>
      </c>
      <c r="CL13" s="12">
        <f t="shared" si="57"/>
        <v>4.7754368061280895E-2</v>
      </c>
      <c r="CM13" s="98"/>
      <c r="CN13" s="60">
        <v>225173615</v>
      </c>
      <c r="CO13" s="60">
        <v>80128960</v>
      </c>
      <c r="CP13" s="12">
        <f t="shared" si="58"/>
        <v>0.35585412615949696</v>
      </c>
      <c r="CQ13" s="98"/>
      <c r="CR13" s="60">
        <v>124061866</v>
      </c>
      <c r="CS13" s="60">
        <v>10891393</v>
      </c>
      <c r="CT13" s="12">
        <f t="shared" si="59"/>
        <v>8.7790014378793885E-2</v>
      </c>
      <c r="CU13" s="98"/>
      <c r="CV13" s="60">
        <v>120456875</v>
      </c>
      <c r="CW13" s="60">
        <v>8387617</v>
      </c>
      <c r="CX13" s="12">
        <f t="shared" si="60"/>
        <v>6.9631700141648198E-2</v>
      </c>
    </row>
    <row r="14" spans="1:102" ht="21.75" customHeight="1">
      <c r="A14" s="165"/>
      <c r="B14" s="151" t="s">
        <v>45</v>
      </c>
      <c r="C14" s="134">
        <v>1505445</v>
      </c>
      <c r="D14" s="79">
        <v>1551895</v>
      </c>
      <c r="E14" s="79">
        <v>1660092</v>
      </c>
      <c r="F14" s="79">
        <v>1818336</v>
      </c>
      <c r="G14" s="79">
        <v>2137157</v>
      </c>
      <c r="H14" s="79">
        <v>2526766</v>
      </c>
      <c r="I14" s="79">
        <v>2947497</v>
      </c>
      <c r="J14" s="79">
        <v>3144231</v>
      </c>
      <c r="K14" s="79">
        <v>3349631</v>
      </c>
      <c r="L14" s="79">
        <v>3615991</v>
      </c>
      <c r="M14" s="79">
        <v>3742643</v>
      </c>
      <c r="N14" s="79">
        <v>3907280</v>
      </c>
      <c r="O14" s="79">
        <v>4080192</v>
      </c>
      <c r="P14" s="79">
        <v>3973249</v>
      </c>
      <c r="Q14" s="79">
        <v>4017249</v>
      </c>
      <c r="R14" s="135">
        <v>4043211</v>
      </c>
      <c r="S14" s="120"/>
      <c r="T14" s="32">
        <v>4273548404</v>
      </c>
      <c r="U14" s="33">
        <v>3832909986</v>
      </c>
      <c r="V14" s="10">
        <f t="shared" si="14"/>
        <v>0.89690000000000003</v>
      </c>
      <c r="W14" s="99"/>
      <c r="X14" s="33">
        <v>4278573280</v>
      </c>
      <c r="Y14" s="33">
        <v>3858332885</v>
      </c>
      <c r="Z14" s="10">
        <f t="shared" si="16"/>
        <v>0.90180000000000005</v>
      </c>
      <c r="AA14" s="99"/>
      <c r="AB14" s="33">
        <v>4257110492</v>
      </c>
      <c r="AC14" s="33">
        <v>3862217633</v>
      </c>
      <c r="AD14" s="10">
        <f t="shared" si="18"/>
        <v>0.90720000000000001</v>
      </c>
      <c r="AE14" s="99"/>
      <c r="AF14" s="33">
        <f>SUM(AF12:AF13)</f>
        <v>4194083478</v>
      </c>
      <c r="AG14" s="33">
        <f>SUM(AG12:AG13)</f>
        <v>3794052501</v>
      </c>
      <c r="AH14" s="10">
        <f t="shared" si="20"/>
        <v>0.90459999999999996</v>
      </c>
      <c r="AI14" s="99"/>
      <c r="AJ14" s="33">
        <f>SUM(AJ12:AJ13)</f>
        <v>4257480270</v>
      </c>
      <c r="AK14" s="33">
        <f>SUM(AK12:AK13)</f>
        <v>3943242767</v>
      </c>
      <c r="AL14" s="10">
        <f t="shared" si="22"/>
        <v>0.92620000000000002</v>
      </c>
      <c r="AM14" s="99"/>
      <c r="AN14" s="33">
        <f>SUM(AN12:AN13)</f>
        <v>4227344572</v>
      </c>
      <c r="AO14" s="33">
        <f>SUM(AO12:AO13)</f>
        <v>3904265648</v>
      </c>
      <c r="AP14" s="10">
        <f t="shared" si="24"/>
        <v>0.92359999999999998</v>
      </c>
      <c r="AQ14" s="26"/>
      <c r="AR14" s="33">
        <f>SUM(AR12:AR13)</f>
        <v>4150821663</v>
      </c>
      <c r="AS14" s="33">
        <f>SUM(AS12:AS13)</f>
        <v>3811222867</v>
      </c>
      <c r="AT14" s="10">
        <f t="shared" si="26"/>
        <v>0.91820000000000002</v>
      </c>
      <c r="AU14" s="99"/>
      <c r="AV14" s="33">
        <f>SUM(AV12:AV13)</f>
        <v>4180287484</v>
      </c>
      <c r="AW14" s="33">
        <f>SUM(AW12:AW13)</f>
        <v>3818814779</v>
      </c>
      <c r="AX14" s="10">
        <f t="shared" si="28"/>
        <v>0.91349999999999998</v>
      </c>
      <c r="AY14" s="99"/>
      <c r="AZ14" s="33">
        <f>SUM(AZ12:AZ13)</f>
        <v>4163164325</v>
      </c>
      <c r="BA14" s="33">
        <f>SUM(BA12:BA13)</f>
        <v>3789253623</v>
      </c>
      <c r="BB14" s="10">
        <f t="shared" si="30"/>
        <v>0.91020000000000001</v>
      </c>
      <c r="BC14" s="99"/>
      <c r="BD14" s="33">
        <f>SUM(BD12:BD13)</f>
        <v>3845320666</v>
      </c>
      <c r="BE14" s="33">
        <f>SUM(BE12:BE13)</f>
        <v>3453915122</v>
      </c>
      <c r="BF14" s="10">
        <f t="shared" si="32"/>
        <v>0.8982</v>
      </c>
      <c r="BG14" s="99"/>
      <c r="BH14" s="33">
        <f>SUM(BH12:BH13)</f>
        <v>3945250764</v>
      </c>
      <c r="BI14" s="33">
        <f>SUM(BI12:BI13)</f>
        <v>3539436418</v>
      </c>
      <c r="BJ14" s="10">
        <f t="shared" si="34"/>
        <v>0.89710000000000001</v>
      </c>
      <c r="BK14" s="99"/>
      <c r="BL14" s="33">
        <f>SUM(BL12:BL13)</f>
        <v>3983404834</v>
      </c>
      <c r="BM14" s="33">
        <f>SUM(BM12:BM13)</f>
        <v>3597550064</v>
      </c>
      <c r="BN14" s="10">
        <f t="shared" si="36"/>
        <v>0.90310000000000001</v>
      </c>
      <c r="BO14" s="99"/>
      <c r="BP14" s="4">
        <f>SUM(BP12:BP13)</f>
        <v>3862859044</v>
      </c>
      <c r="BQ14" s="4">
        <f>SUM(BQ12:BQ13)</f>
        <v>3504795789</v>
      </c>
      <c r="BR14" s="10">
        <f t="shared" si="38"/>
        <v>0.9073</v>
      </c>
      <c r="BS14" s="99"/>
      <c r="BT14" s="4">
        <f>IF(BT12="","",SUM(BT12:BT13))</f>
        <v>3964138010</v>
      </c>
      <c r="BU14" s="4">
        <f>IF(BU12="","",SUM(BU12:BU13))</f>
        <v>3598400409</v>
      </c>
      <c r="BV14" s="10">
        <f t="shared" si="61"/>
        <v>0.90773842886463985</v>
      </c>
      <c r="BW14" s="99"/>
      <c r="BX14" s="4">
        <f>IF(BX12="","",SUM(BX12:BX13))</f>
        <v>4114611340</v>
      </c>
      <c r="BY14" s="4">
        <f>IF(BY12="","",SUM(BY12:BY13))</f>
        <v>3736758792</v>
      </c>
      <c r="BZ14" s="10">
        <f t="shared" si="54"/>
        <v>0.90816810707569773</v>
      </c>
      <c r="CA14" s="99"/>
      <c r="CB14" s="4">
        <f>IF(CB12="","",SUM(CB12:CB13))</f>
        <v>4054794994</v>
      </c>
      <c r="CC14" s="4">
        <f>IF(CC12="","",SUM(CC12:CC13))</f>
        <v>3762496089</v>
      </c>
      <c r="CD14" s="10">
        <f t="shared" si="55"/>
        <v>0.92791277846783293</v>
      </c>
      <c r="CE14" s="99"/>
      <c r="CF14" s="4">
        <f>IF(CF12="","",SUM(CF12:CF13))</f>
        <v>4228183028</v>
      </c>
      <c r="CG14" s="4">
        <f>IF(CG12="","",SUM(CG12:CG13))</f>
        <v>3938613448</v>
      </c>
      <c r="CH14" s="10">
        <f t="shared" si="56"/>
        <v>0.93151441692982451</v>
      </c>
      <c r="CI14" s="99"/>
      <c r="CJ14" s="4">
        <f>IF(CJ12="","",SUM(CJ12:CJ13))</f>
        <v>4709171137</v>
      </c>
      <c r="CK14" s="4">
        <f>IF(CK12="","",SUM(CK12:CK13))</f>
        <v>4472527026</v>
      </c>
      <c r="CL14" s="10">
        <f t="shared" si="57"/>
        <v>0.94974824568580973</v>
      </c>
      <c r="CM14" s="99"/>
      <c r="CN14" s="4">
        <f>IF(CN12="","",SUM(CN12:CN13))</f>
        <v>4784687615</v>
      </c>
      <c r="CO14" s="4">
        <f>IF(CO12="","",SUM(CO12:CO13))</f>
        <v>4621199363</v>
      </c>
      <c r="CP14" s="10">
        <f t="shared" si="58"/>
        <v>0.9658309454754237</v>
      </c>
      <c r="CQ14" s="99"/>
      <c r="CR14" s="4">
        <f>IF(CR12="","",SUM(CR12:CR13))</f>
        <v>4741853966</v>
      </c>
      <c r="CS14" s="4">
        <f>IF(CS12="","",SUM(CS12:CS13))</f>
        <v>4616833601</v>
      </c>
      <c r="CT14" s="10">
        <f t="shared" si="59"/>
        <v>0.97363470788083739</v>
      </c>
      <c r="CU14" s="99"/>
      <c r="CV14" s="4">
        <f>IF(CV12="","",SUM(CV12:CV13))</f>
        <v>4940013875</v>
      </c>
      <c r="CW14" s="4">
        <f>IF(CW12="","",SUM(CW12:CW13))</f>
        <v>4817657505</v>
      </c>
      <c r="CX14" s="10">
        <f t="shared" si="60"/>
        <v>0.97523157361577251</v>
      </c>
    </row>
    <row r="15" spans="1:102" ht="21.75" customHeight="1">
      <c r="A15" s="161" t="s">
        <v>49</v>
      </c>
      <c r="B15" s="149" t="s">
        <v>43</v>
      </c>
      <c r="C15" s="130"/>
      <c r="D15" s="77"/>
      <c r="E15" s="77"/>
      <c r="F15" s="77"/>
      <c r="G15" s="77"/>
      <c r="H15" s="77"/>
      <c r="I15" s="77"/>
      <c r="J15" s="77"/>
      <c r="K15" s="77"/>
      <c r="L15" s="77"/>
      <c r="M15" s="77"/>
      <c r="N15" s="77"/>
      <c r="O15" s="77"/>
      <c r="P15" s="77"/>
      <c r="Q15" s="77"/>
      <c r="R15" s="131"/>
      <c r="S15" s="101">
        <v>10219</v>
      </c>
      <c r="T15" s="28">
        <v>49821000</v>
      </c>
      <c r="U15" s="29">
        <v>48104800</v>
      </c>
      <c r="V15" s="51">
        <f t="shared" si="14"/>
        <v>0.96560000000000001</v>
      </c>
      <c r="W15" s="101">
        <v>10654</v>
      </c>
      <c r="X15" s="29">
        <v>53392400</v>
      </c>
      <c r="Y15" s="29">
        <v>51132900</v>
      </c>
      <c r="Z15" s="51">
        <f t="shared" si="16"/>
        <v>0.9577</v>
      </c>
      <c r="AA15" s="101">
        <v>11384</v>
      </c>
      <c r="AB15" s="40">
        <v>57995600</v>
      </c>
      <c r="AC15" s="40">
        <v>55350230</v>
      </c>
      <c r="AD15" s="51">
        <f t="shared" si="18"/>
        <v>0.95440000000000003</v>
      </c>
      <c r="AE15" s="100"/>
      <c r="AF15" s="40">
        <v>68685500</v>
      </c>
      <c r="AG15" s="40">
        <v>66448529</v>
      </c>
      <c r="AH15" s="51">
        <f t="shared" si="20"/>
        <v>0.96740000000000004</v>
      </c>
      <c r="AI15" s="100"/>
      <c r="AJ15" s="40">
        <v>72527700</v>
      </c>
      <c r="AK15" s="40">
        <v>70328600</v>
      </c>
      <c r="AL15" s="51">
        <f t="shared" si="22"/>
        <v>0.96970000000000001</v>
      </c>
      <c r="AM15" s="100"/>
      <c r="AN15" s="40">
        <v>76515700</v>
      </c>
      <c r="AO15" s="40">
        <v>74326975</v>
      </c>
      <c r="AP15" s="51">
        <f t="shared" si="24"/>
        <v>0.97140000000000004</v>
      </c>
      <c r="AQ15" s="21"/>
      <c r="AR15" s="40">
        <v>80968500</v>
      </c>
      <c r="AS15" s="40">
        <v>78905400</v>
      </c>
      <c r="AT15" s="51">
        <f t="shared" si="26"/>
        <v>0.97450000000000003</v>
      </c>
      <c r="AU15" s="100"/>
      <c r="AV15" s="40">
        <v>84127800</v>
      </c>
      <c r="AW15" s="40">
        <v>82082630</v>
      </c>
      <c r="AX15" s="51">
        <f t="shared" si="28"/>
        <v>0.97570000000000001</v>
      </c>
      <c r="AY15" s="100"/>
      <c r="AZ15" s="40">
        <v>86241400</v>
      </c>
      <c r="BA15" s="40">
        <v>84320171</v>
      </c>
      <c r="BB15" s="51">
        <f t="shared" si="30"/>
        <v>0.97770000000000001</v>
      </c>
      <c r="BC15" s="100"/>
      <c r="BD15" s="40">
        <v>89074300</v>
      </c>
      <c r="BE15" s="40">
        <v>87018454</v>
      </c>
      <c r="BF15" s="51">
        <f t="shared" si="32"/>
        <v>0.97689999999999999</v>
      </c>
      <c r="BG15" s="100"/>
      <c r="BH15" s="40">
        <v>92152500</v>
      </c>
      <c r="BI15" s="40">
        <v>90442100</v>
      </c>
      <c r="BJ15" s="51">
        <f t="shared" si="34"/>
        <v>0.98140000000000005</v>
      </c>
      <c r="BK15" s="100"/>
      <c r="BL15" s="40">
        <v>95357800</v>
      </c>
      <c r="BM15" s="40">
        <v>93493627</v>
      </c>
      <c r="BN15" s="51">
        <f t="shared" si="36"/>
        <v>0.98050000000000004</v>
      </c>
      <c r="BO15" s="100"/>
      <c r="BP15" s="40">
        <v>97431600</v>
      </c>
      <c r="BQ15" s="40">
        <v>95975399</v>
      </c>
      <c r="BR15" s="51">
        <f t="shared" si="38"/>
        <v>0.98509999999999998</v>
      </c>
      <c r="BS15" s="100"/>
      <c r="BT15" s="59">
        <v>118853500</v>
      </c>
      <c r="BU15" s="59">
        <v>116934080</v>
      </c>
      <c r="BV15" s="51">
        <f t="shared" si="61"/>
        <v>0.98385053868838523</v>
      </c>
      <c r="BW15" s="100"/>
      <c r="BX15" s="59">
        <v>123054700</v>
      </c>
      <c r="BY15" s="59">
        <v>121173100</v>
      </c>
      <c r="BZ15" s="51">
        <f t="shared" si="54"/>
        <v>0.98470923906197816</v>
      </c>
      <c r="CA15" s="100"/>
      <c r="CB15" s="59">
        <v>126826600</v>
      </c>
      <c r="CC15" s="59">
        <v>125087071</v>
      </c>
      <c r="CD15" s="51">
        <f t="shared" si="55"/>
        <v>0.98628419432516523</v>
      </c>
      <c r="CE15" s="100"/>
      <c r="CF15" s="59">
        <v>133151600</v>
      </c>
      <c r="CG15" s="59">
        <v>131813244</v>
      </c>
      <c r="CH15" s="51">
        <f t="shared" si="56"/>
        <v>0.98994862998266642</v>
      </c>
      <c r="CI15" s="100"/>
      <c r="CJ15" s="59">
        <v>141281800</v>
      </c>
      <c r="CK15" s="59">
        <v>140333522</v>
      </c>
      <c r="CL15" s="51">
        <f t="shared" si="57"/>
        <v>0.99328803851593062</v>
      </c>
      <c r="CM15" s="100"/>
      <c r="CN15" s="59">
        <v>141938100</v>
      </c>
      <c r="CO15" s="59">
        <v>140898893</v>
      </c>
      <c r="CP15" s="51">
        <f t="shared" si="58"/>
        <v>0.99267844926767368</v>
      </c>
      <c r="CQ15" s="100"/>
      <c r="CR15" s="59">
        <v>146411300</v>
      </c>
      <c r="CS15" s="59">
        <v>145478128</v>
      </c>
      <c r="CT15" s="51">
        <f t="shared" si="59"/>
        <v>0.99362636627090939</v>
      </c>
      <c r="CU15" s="100"/>
      <c r="CV15" s="59">
        <v>152626800</v>
      </c>
      <c r="CW15" s="59">
        <v>151655006</v>
      </c>
      <c r="CX15" s="51">
        <f t="shared" si="60"/>
        <v>0.99363287443620651</v>
      </c>
    </row>
    <row r="16" spans="1:102" ht="21.75" customHeight="1">
      <c r="A16" s="161"/>
      <c r="B16" s="150" t="s">
        <v>44</v>
      </c>
      <c r="C16" s="132"/>
      <c r="D16" s="78"/>
      <c r="E16" s="78"/>
      <c r="F16" s="78"/>
      <c r="G16" s="78"/>
      <c r="H16" s="78"/>
      <c r="I16" s="78"/>
      <c r="J16" s="78"/>
      <c r="K16" s="78"/>
      <c r="L16" s="78"/>
      <c r="M16" s="78"/>
      <c r="N16" s="78"/>
      <c r="O16" s="78"/>
      <c r="P16" s="78"/>
      <c r="Q16" s="78"/>
      <c r="R16" s="133"/>
      <c r="S16" s="119"/>
      <c r="T16" s="30">
        <v>4959530</v>
      </c>
      <c r="U16" s="31">
        <v>1219500</v>
      </c>
      <c r="V16" s="12">
        <f t="shared" si="14"/>
        <v>0.24590000000000001</v>
      </c>
      <c r="W16" s="98"/>
      <c r="X16" s="31">
        <v>4938800</v>
      </c>
      <c r="Y16" s="31">
        <v>1023646</v>
      </c>
      <c r="Z16" s="12">
        <f t="shared" si="16"/>
        <v>0.20730000000000001</v>
      </c>
      <c r="AA16" s="98"/>
      <c r="AB16" s="31">
        <v>5814954</v>
      </c>
      <c r="AC16" s="31">
        <v>1383469</v>
      </c>
      <c r="AD16" s="12">
        <f t="shared" si="18"/>
        <v>0.2379</v>
      </c>
      <c r="AE16" s="98"/>
      <c r="AF16" s="31">
        <v>6609955</v>
      </c>
      <c r="AG16" s="31">
        <v>1941087</v>
      </c>
      <c r="AH16" s="12">
        <f t="shared" si="20"/>
        <v>0.29370000000000002</v>
      </c>
      <c r="AI16" s="98"/>
      <c r="AJ16" s="31">
        <v>6271039</v>
      </c>
      <c r="AK16" s="31">
        <v>1715664</v>
      </c>
      <c r="AL16" s="12">
        <f t="shared" si="22"/>
        <v>0.27360000000000001</v>
      </c>
      <c r="AM16" s="98"/>
      <c r="AN16" s="31">
        <v>6329575</v>
      </c>
      <c r="AO16" s="31">
        <v>1354635</v>
      </c>
      <c r="AP16" s="12">
        <f t="shared" si="24"/>
        <v>0.214</v>
      </c>
      <c r="AQ16" s="25"/>
      <c r="AR16" s="31">
        <v>6699365</v>
      </c>
      <c r="AS16" s="31">
        <v>1233317</v>
      </c>
      <c r="AT16" s="12">
        <f t="shared" si="26"/>
        <v>0.18410000000000001</v>
      </c>
      <c r="AU16" s="98"/>
      <c r="AV16" s="31">
        <v>6994557</v>
      </c>
      <c r="AW16" s="31">
        <v>1281558</v>
      </c>
      <c r="AX16" s="12">
        <f t="shared" si="28"/>
        <v>0.1832</v>
      </c>
      <c r="AY16" s="98"/>
      <c r="AZ16" s="31">
        <v>7125569</v>
      </c>
      <c r="BA16" s="31">
        <v>1258606</v>
      </c>
      <c r="BB16" s="12">
        <f t="shared" si="30"/>
        <v>0.17660000000000001</v>
      </c>
      <c r="BC16" s="98"/>
      <c r="BD16" s="31">
        <v>7066492</v>
      </c>
      <c r="BE16" s="31">
        <v>1097384</v>
      </c>
      <c r="BF16" s="12">
        <f t="shared" si="32"/>
        <v>0.15529999999999999</v>
      </c>
      <c r="BG16" s="98"/>
      <c r="BH16" s="31">
        <v>7351942</v>
      </c>
      <c r="BI16" s="31">
        <v>1285653</v>
      </c>
      <c r="BJ16" s="12">
        <f t="shared" si="34"/>
        <v>0.1749</v>
      </c>
      <c r="BK16" s="98"/>
      <c r="BL16" s="31">
        <v>7217589</v>
      </c>
      <c r="BM16" s="31">
        <v>1335204</v>
      </c>
      <c r="BN16" s="12">
        <f t="shared" si="36"/>
        <v>0.185</v>
      </c>
      <c r="BO16" s="98"/>
      <c r="BP16" s="6">
        <v>6878044</v>
      </c>
      <c r="BQ16" s="6">
        <v>1139571</v>
      </c>
      <c r="BR16" s="12">
        <f t="shared" si="38"/>
        <v>0.16569999999999999</v>
      </c>
      <c r="BS16" s="98"/>
      <c r="BT16" s="60">
        <v>6602658</v>
      </c>
      <c r="BU16" s="60">
        <v>920184</v>
      </c>
      <c r="BV16" s="12">
        <f t="shared" si="61"/>
        <v>0.13936569181684103</v>
      </c>
      <c r="BW16" s="98"/>
      <c r="BX16" s="60">
        <v>6479185</v>
      </c>
      <c r="BY16" s="60">
        <v>896525</v>
      </c>
      <c r="BZ16" s="12">
        <f t="shared" si="54"/>
        <v>0.13837002647709551</v>
      </c>
      <c r="CA16" s="98"/>
      <c r="CB16" s="60">
        <v>6690539</v>
      </c>
      <c r="CC16" s="60">
        <v>871754</v>
      </c>
      <c r="CD16" s="12">
        <f t="shared" si="55"/>
        <v>0.13029652767886116</v>
      </c>
      <c r="CE16" s="98"/>
      <c r="CF16" s="60">
        <v>6656151</v>
      </c>
      <c r="CG16" s="60">
        <v>989337</v>
      </c>
      <c r="CH16" s="12">
        <f t="shared" si="56"/>
        <v>0.14863499941632935</v>
      </c>
      <c r="CI16" s="98"/>
      <c r="CJ16" s="60">
        <v>6095962</v>
      </c>
      <c r="CK16" s="60">
        <v>1013920</v>
      </c>
      <c r="CL16" s="12">
        <f t="shared" si="57"/>
        <v>0.1663264961297331</v>
      </c>
      <c r="CM16" s="98"/>
      <c r="CN16" s="60">
        <v>4843405</v>
      </c>
      <c r="CO16" s="60">
        <v>625730</v>
      </c>
      <c r="CP16" s="12">
        <f t="shared" si="58"/>
        <v>0.12919216955839952</v>
      </c>
      <c r="CQ16" s="98"/>
      <c r="CR16" s="60">
        <v>4367438</v>
      </c>
      <c r="CS16" s="60">
        <v>999075</v>
      </c>
      <c r="CT16" s="12">
        <f t="shared" si="59"/>
        <v>0.22875539389454413</v>
      </c>
      <c r="CU16" s="98"/>
      <c r="CV16" s="60">
        <v>3709635</v>
      </c>
      <c r="CW16" s="60">
        <v>546609</v>
      </c>
      <c r="CX16" s="12">
        <f t="shared" si="60"/>
        <v>0.14734845881063771</v>
      </c>
    </row>
    <row r="17" spans="1:102" ht="21.75" customHeight="1">
      <c r="A17" s="161"/>
      <c r="B17" s="151" t="s">
        <v>45</v>
      </c>
      <c r="C17" s="134">
        <v>10431</v>
      </c>
      <c r="D17" s="79">
        <v>11668</v>
      </c>
      <c r="E17" s="79">
        <v>13119</v>
      </c>
      <c r="F17" s="79">
        <v>14758</v>
      </c>
      <c r="G17" s="79">
        <v>16343</v>
      </c>
      <c r="H17" s="79">
        <v>17736</v>
      </c>
      <c r="I17" s="79">
        <v>19295</v>
      </c>
      <c r="J17" s="79">
        <v>20930</v>
      </c>
      <c r="K17" s="79">
        <v>22887</v>
      </c>
      <c r="L17" s="79">
        <v>26202</v>
      </c>
      <c r="M17" s="79">
        <v>29256</v>
      </c>
      <c r="N17" s="79">
        <v>31504</v>
      </c>
      <c r="O17" s="79">
        <v>33389</v>
      </c>
      <c r="P17" s="79">
        <v>37280</v>
      </c>
      <c r="Q17" s="79">
        <v>41489</v>
      </c>
      <c r="R17" s="135">
        <v>45092</v>
      </c>
      <c r="S17" s="120"/>
      <c r="T17" s="32">
        <v>54780530</v>
      </c>
      <c r="U17" s="33">
        <v>49324300</v>
      </c>
      <c r="V17" s="10">
        <f t="shared" si="14"/>
        <v>0.90039999999999998</v>
      </c>
      <c r="W17" s="99"/>
      <c r="X17" s="33">
        <v>58331200</v>
      </c>
      <c r="Y17" s="33">
        <v>52156546</v>
      </c>
      <c r="Z17" s="10">
        <f t="shared" si="16"/>
        <v>0.89410000000000001</v>
      </c>
      <c r="AA17" s="99"/>
      <c r="AB17" s="33">
        <v>63809654</v>
      </c>
      <c r="AC17" s="33">
        <v>56733699</v>
      </c>
      <c r="AD17" s="10">
        <f t="shared" si="18"/>
        <v>0.8891</v>
      </c>
      <c r="AE17" s="99"/>
      <c r="AF17" s="33">
        <f>SUM(AF15:AF16)</f>
        <v>75295455</v>
      </c>
      <c r="AG17" s="33">
        <f>SUM(AG15:AG16)</f>
        <v>68389616</v>
      </c>
      <c r="AH17" s="10">
        <f t="shared" si="20"/>
        <v>0.9083</v>
      </c>
      <c r="AI17" s="99"/>
      <c r="AJ17" s="33">
        <f>SUM(AJ15:AJ16)</f>
        <v>78798739</v>
      </c>
      <c r="AK17" s="33">
        <f>SUM(AK15:AK16)</f>
        <v>72044264</v>
      </c>
      <c r="AL17" s="10">
        <f t="shared" si="22"/>
        <v>0.9143</v>
      </c>
      <c r="AM17" s="99"/>
      <c r="AN17" s="33">
        <f>SUM(AN15:AN16)</f>
        <v>82845275</v>
      </c>
      <c r="AO17" s="33">
        <f>SUM(AO15:AO16)</f>
        <v>75681610</v>
      </c>
      <c r="AP17" s="10">
        <f t="shared" si="24"/>
        <v>0.91349999999999998</v>
      </c>
      <c r="AQ17" s="26"/>
      <c r="AR17" s="33">
        <f>SUM(AR15:AR16)</f>
        <v>87667865</v>
      </c>
      <c r="AS17" s="33">
        <f>SUM(AS15:AS16)</f>
        <v>80138717</v>
      </c>
      <c r="AT17" s="10">
        <f t="shared" si="26"/>
        <v>0.91410000000000002</v>
      </c>
      <c r="AU17" s="99"/>
      <c r="AV17" s="33">
        <f>SUM(AV15:AV16)</f>
        <v>91122357</v>
      </c>
      <c r="AW17" s="33">
        <f>SUM(AW15:AW16)</f>
        <v>83364188</v>
      </c>
      <c r="AX17" s="10">
        <f t="shared" si="28"/>
        <v>0.91490000000000005</v>
      </c>
      <c r="AY17" s="99"/>
      <c r="AZ17" s="33">
        <f>SUM(AZ15:AZ16)</f>
        <v>93366969</v>
      </c>
      <c r="BA17" s="33">
        <f>SUM(BA15:BA16)</f>
        <v>85578777</v>
      </c>
      <c r="BB17" s="10">
        <f t="shared" si="30"/>
        <v>0.91659999999999997</v>
      </c>
      <c r="BC17" s="99"/>
      <c r="BD17" s="33">
        <f>SUM(BD15:BD16)</f>
        <v>96140792</v>
      </c>
      <c r="BE17" s="33">
        <f>SUM(BE15:BE16)</f>
        <v>88115838</v>
      </c>
      <c r="BF17" s="10">
        <f t="shared" si="32"/>
        <v>0.91649999999999998</v>
      </c>
      <c r="BG17" s="99"/>
      <c r="BH17" s="33">
        <f>SUM(BH15:BH16)</f>
        <v>99504442</v>
      </c>
      <c r="BI17" s="33">
        <f>SUM(BI15:BI16)</f>
        <v>91727753</v>
      </c>
      <c r="BJ17" s="10">
        <f t="shared" si="34"/>
        <v>0.92179999999999995</v>
      </c>
      <c r="BK17" s="99"/>
      <c r="BL17" s="33">
        <f>SUM(BL15:BL16)</f>
        <v>102575389</v>
      </c>
      <c r="BM17" s="33">
        <f>SUM(BM15:BM16)</f>
        <v>94828831</v>
      </c>
      <c r="BN17" s="10">
        <f t="shared" si="36"/>
        <v>0.92449999999999999</v>
      </c>
      <c r="BO17" s="99"/>
      <c r="BP17" s="4">
        <f>SUM(BP15:BP16)</f>
        <v>104309644</v>
      </c>
      <c r="BQ17" s="4">
        <f>SUM(BQ15:BQ16)</f>
        <v>97114970</v>
      </c>
      <c r="BR17" s="10">
        <f t="shared" si="38"/>
        <v>0.93100000000000005</v>
      </c>
      <c r="BS17" s="99"/>
      <c r="BT17" s="4">
        <f>IF(BT15="","",SUM(BT15:BT16))</f>
        <v>125456158</v>
      </c>
      <c r="BU17" s="4">
        <f>IF(BU15="","",SUM(BU15:BU16))</f>
        <v>117854264</v>
      </c>
      <c r="BV17" s="10">
        <f t="shared" si="61"/>
        <v>0.93940597160643158</v>
      </c>
      <c r="BW17" s="99"/>
      <c r="BX17" s="4">
        <f>IF(BX15="","",SUM(BX15:BX16))</f>
        <v>129533885</v>
      </c>
      <c r="BY17" s="4">
        <f>IF(BY15="","",SUM(BY15:BY16))</f>
        <v>122069625</v>
      </c>
      <c r="BZ17" s="10">
        <f t="shared" si="54"/>
        <v>0.94237600454892556</v>
      </c>
      <c r="CA17" s="99"/>
      <c r="CB17" s="4">
        <f>IF(CB15="","",SUM(CB15:CB16))</f>
        <v>133517139</v>
      </c>
      <c r="CC17" s="4">
        <f>IF(CC15="","",SUM(CC15:CC16))</f>
        <v>125958825</v>
      </c>
      <c r="CD17" s="10">
        <f t="shared" si="55"/>
        <v>0.94339068334889953</v>
      </c>
      <c r="CE17" s="99"/>
      <c r="CF17" s="4">
        <f>IF(CF15="","",SUM(CF15:CF16))</f>
        <v>139807751</v>
      </c>
      <c r="CG17" s="4">
        <f>IF(CG15="","",SUM(CG15:CG16))</f>
        <v>132802581</v>
      </c>
      <c r="CH17" s="10">
        <f t="shared" si="56"/>
        <v>0.94989426587657499</v>
      </c>
      <c r="CI17" s="99"/>
      <c r="CJ17" s="4">
        <f>IF(CJ15="","",SUM(CJ15:CJ16))</f>
        <v>147377762</v>
      </c>
      <c r="CK17" s="4">
        <f>IF(CK15="","",SUM(CK15:CK16))</f>
        <v>141347442</v>
      </c>
      <c r="CL17" s="10">
        <f t="shared" si="57"/>
        <v>0.95908256498019018</v>
      </c>
      <c r="CM17" s="99"/>
      <c r="CN17" s="4">
        <f>IF(CN15="","",SUM(CN15:CN16))</f>
        <v>146781505</v>
      </c>
      <c r="CO17" s="4">
        <f>IF(CO15="","",SUM(CO15:CO16))</f>
        <v>141524623</v>
      </c>
      <c r="CP17" s="10">
        <f t="shared" si="58"/>
        <v>0.96418566494463998</v>
      </c>
      <c r="CQ17" s="99"/>
      <c r="CR17" s="4">
        <f>IF(CR15="","",SUM(CR15:CR16))</f>
        <v>150778738</v>
      </c>
      <c r="CS17" s="4">
        <f>IF(CS15="","",SUM(CS15:CS16))</f>
        <v>146477203</v>
      </c>
      <c r="CT17" s="10">
        <f t="shared" si="59"/>
        <v>0.97147120968740297</v>
      </c>
      <c r="CU17" s="99"/>
      <c r="CV17" s="4">
        <f>IF(CV15="","",SUM(CV15:CV16))</f>
        <v>156336435</v>
      </c>
      <c r="CW17" s="4">
        <f>IF(CW15="","",SUM(CW15:CW16))</f>
        <v>152201615</v>
      </c>
      <c r="CX17" s="10">
        <f t="shared" si="60"/>
        <v>0.97355178273062193</v>
      </c>
    </row>
    <row r="18" spans="1:102" ht="21.75" customHeight="1">
      <c r="A18" s="160" t="s">
        <v>50</v>
      </c>
      <c r="B18" s="149" t="s">
        <v>43</v>
      </c>
      <c r="C18" s="130"/>
      <c r="D18" s="77"/>
      <c r="E18" s="77"/>
      <c r="F18" s="77"/>
      <c r="G18" s="77"/>
      <c r="H18" s="77"/>
      <c r="I18" s="77"/>
      <c r="J18" s="77"/>
      <c r="K18" s="77"/>
      <c r="L18" s="77"/>
      <c r="M18" s="77"/>
      <c r="N18" s="77"/>
      <c r="O18" s="77"/>
      <c r="P18" s="77"/>
      <c r="Q18" s="77"/>
      <c r="R18" s="131"/>
      <c r="S18" s="118"/>
      <c r="T18" s="28"/>
      <c r="U18" s="29"/>
      <c r="V18" s="11" t="str">
        <f t="shared" si="14"/>
        <v/>
      </c>
      <c r="W18" s="97"/>
      <c r="X18" s="29">
        <v>8100</v>
      </c>
      <c r="Y18" s="29">
        <v>8100</v>
      </c>
      <c r="Z18" s="11">
        <f t="shared" si="16"/>
        <v>1</v>
      </c>
      <c r="AA18" s="97"/>
      <c r="AB18" s="40"/>
      <c r="AC18" s="40"/>
      <c r="AD18" s="11" t="str">
        <f t="shared" si="18"/>
        <v/>
      </c>
      <c r="AE18" s="97"/>
      <c r="AF18" s="40"/>
      <c r="AG18" s="40"/>
      <c r="AH18" s="11" t="str">
        <f t="shared" si="20"/>
        <v/>
      </c>
      <c r="AI18" s="97"/>
      <c r="AJ18" s="40"/>
      <c r="AK18" s="40"/>
      <c r="AL18" s="11" t="str">
        <f t="shared" si="22"/>
        <v/>
      </c>
      <c r="AM18" s="97"/>
      <c r="AN18" s="40"/>
      <c r="AO18" s="40"/>
      <c r="AP18" s="11" t="str">
        <f t="shared" si="24"/>
        <v/>
      </c>
      <c r="AQ18" s="24"/>
      <c r="AR18" s="40"/>
      <c r="AS18" s="40"/>
      <c r="AT18" s="11" t="str">
        <f t="shared" si="26"/>
        <v/>
      </c>
      <c r="AU18" s="97"/>
      <c r="AV18" s="40"/>
      <c r="AW18" s="40"/>
      <c r="AX18" s="11" t="str">
        <f t="shared" si="28"/>
        <v/>
      </c>
      <c r="AY18" s="97"/>
      <c r="AZ18" s="40"/>
      <c r="BA18" s="40"/>
      <c r="BB18" s="11" t="str">
        <f t="shared" si="30"/>
        <v/>
      </c>
      <c r="BC18" s="97"/>
      <c r="BD18" s="40"/>
      <c r="BE18" s="40"/>
      <c r="BF18" s="11" t="str">
        <f t="shared" si="32"/>
        <v/>
      </c>
      <c r="BG18" s="97"/>
      <c r="BH18" s="40"/>
      <c r="BI18" s="40"/>
      <c r="BJ18" s="11" t="str">
        <f t="shared" si="34"/>
        <v/>
      </c>
      <c r="BK18" s="97"/>
      <c r="BL18" s="40"/>
      <c r="BM18" s="40"/>
      <c r="BN18" s="11" t="str">
        <f t="shared" si="36"/>
        <v/>
      </c>
      <c r="BO18" s="97"/>
      <c r="BP18" s="5">
        <v>314882600</v>
      </c>
      <c r="BQ18" s="5">
        <v>314882600</v>
      </c>
      <c r="BR18" s="11">
        <f t="shared" si="38"/>
        <v>1</v>
      </c>
      <c r="BS18" s="97"/>
      <c r="BT18" s="61"/>
      <c r="BU18" s="61"/>
      <c r="BV18" s="11" t="str">
        <f t="shared" si="61"/>
        <v/>
      </c>
      <c r="BW18" s="97"/>
      <c r="BX18" s="61"/>
      <c r="BY18" s="61"/>
      <c r="BZ18" s="11" t="str">
        <f t="shared" ref="BZ18:BZ28" si="62">IF(BY18="","",BY18/BX18)</f>
        <v/>
      </c>
      <c r="CA18" s="97"/>
      <c r="CB18" s="61"/>
      <c r="CC18" s="61"/>
      <c r="CD18" s="11" t="str">
        <f t="shared" si="55"/>
        <v/>
      </c>
      <c r="CE18" s="97"/>
      <c r="CF18" s="61"/>
      <c r="CG18" s="61"/>
      <c r="CH18" s="11" t="str">
        <f t="shared" si="56"/>
        <v/>
      </c>
      <c r="CI18" s="97"/>
      <c r="CJ18" s="61"/>
      <c r="CK18" s="61"/>
      <c r="CL18" s="11" t="str">
        <f t="shared" si="57"/>
        <v/>
      </c>
      <c r="CM18" s="97"/>
      <c r="CN18" s="61"/>
      <c r="CO18" s="61"/>
      <c r="CP18" s="11" t="str">
        <f t="shared" si="58"/>
        <v/>
      </c>
      <c r="CQ18" s="97"/>
      <c r="CR18" s="61"/>
      <c r="CS18" s="61"/>
      <c r="CT18" s="11" t="str">
        <f t="shared" si="59"/>
        <v/>
      </c>
      <c r="CU18" s="97"/>
      <c r="CV18" s="61"/>
      <c r="CW18" s="61"/>
      <c r="CX18" s="11" t="str">
        <f t="shared" si="60"/>
        <v/>
      </c>
    </row>
    <row r="19" spans="1:102" ht="21.75" customHeight="1">
      <c r="A19" s="161"/>
      <c r="B19" s="150" t="s">
        <v>44</v>
      </c>
      <c r="C19" s="132"/>
      <c r="D19" s="78"/>
      <c r="E19" s="78"/>
      <c r="F19" s="78"/>
      <c r="G19" s="78"/>
      <c r="H19" s="78"/>
      <c r="I19" s="78"/>
      <c r="J19" s="78"/>
      <c r="K19" s="78"/>
      <c r="L19" s="78"/>
      <c r="M19" s="78"/>
      <c r="N19" s="78"/>
      <c r="O19" s="78"/>
      <c r="P19" s="78"/>
      <c r="Q19" s="78"/>
      <c r="R19" s="133"/>
      <c r="S19" s="119"/>
      <c r="T19" s="30">
        <v>6903300</v>
      </c>
      <c r="U19" s="31">
        <v>1252300</v>
      </c>
      <c r="V19" s="12">
        <f t="shared" si="14"/>
        <v>0.18140000000000001</v>
      </c>
      <c r="W19" s="98"/>
      <c r="X19" s="31">
        <v>5436700</v>
      </c>
      <c r="Y19" s="31">
        <v>1200000</v>
      </c>
      <c r="Z19" s="12">
        <f t="shared" si="16"/>
        <v>0.22070000000000001</v>
      </c>
      <c r="AA19" s="98"/>
      <c r="AB19" s="31">
        <v>5591700</v>
      </c>
      <c r="AC19" s="31">
        <v>1200000</v>
      </c>
      <c r="AD19" s="12">
        <f t="shared" si="18"/>
        <v>0.21460000000000001</v>
      </c>
      <c r="AE19" s="98"/>
      <c r="AF19" s="31">
        <v>2875900</v>
      </c>
      <c r="AG19" s="31">
        <v>145600</v>
      </c>
      <c r="AH19" s="12">
        <f t="shared" si="20"/>
        <v>5.0599999999999999E-2</v>
      </c>
      <c r="AI19" s="98"/>
      <c r="AJ19" s="31">
        <v>417000</v>
      </c>
      <c r="AK19" s="31">
        <v>21000</v>
      </c>
      <c r="AL19" s="12">
        <f t="shared" si="22"/>
        <v>5.04E-2</v>
      </c>
      <c r="AM19" s="98"/>
      <c r="AN19" s="31"/>
      <c r="AO19" s="31"/>
      <c r="AP19" s="12" t="str">
        <f t="shared" si="24"/>
        <v/>
      </c>
      <c r="AQ19" s="25"/>
      <c r="AR19" s="31"/>
      <c r="AS19" s="31"/>
      <c r="AT19" s="12" t="str">
        <f t="shared" si="26"/>
        <v/>
      </c>
      <c r="AU19" s="98"/>
      <c r="AV19" s="31"/>
      <c r="AW19" s="31"/>
      <c r="AX19" s="12" t="str">
        <f t="shared" si="28"/>
        <v/>
      </c>
      <c r="AY19" s="98"/>
      <c r="AZ19" s="31"/>
      <c r="BA19" s="31"/>
      <c r="BB19" s="12" t="str">
        <f t="shared" si="30"/>
        <v/>
      </c>
      <c r="BC19" s="98"/>
      <c r="BD19" s="31"/>
      <c r="BE19" s="31"/>
      <c r="BF19" s="12" t="str">
        <f t="shared" si="32"/>
        <v/>
      </c>
      <c r="BG19" s="98"/>
      <c r="BH19" s="31"/>
      <c r="BI19" s="31"/>
      <c r="BJ19" s="12" t="str">
        <f t="shared" si="34"/>
        <v/>
      </c>
      <c r="BK19" s="98"/>
      <c r="BL19" s="31"/>
      <c r="BM19" s="31"/>
      <c r="BN19" s="12" t="str">
        <f t="shared" si="36"/>
        <v/>
      </c>
      <c r="BO19" s="98"/>
      <c r="BP19" s="6"/>
      <c r="BQ19" s="6"/>
      <c r="BR19" s="12" t="str">
        <f t="shared" si="38"/>
        <v/>
      </c>
      <c r="BS19" s="98"/>
      <c r="BT19" s="60"/>
      <c r="BU19" s="60"/>
      <c r="BV19" s="12" t="str">
        <f t="shared" si="61"/>
        <v/>
      </c>
      <c r="BW19" s="98"/>
      <c r="BX19" s="60"/>
      <c r="BY19" s="60"/>
      <c r="BZ19" s="12" t="str">
        <f t="shared" si="62"/>
        <v/>
      </c>
      <c r="CA19" s="98"/>
      <c r="CB19" s="60"/>
      <c r="CC19" s="60"/>
      <c r="CD19" s="12" t="str">
        <f t="shared" si="55"/>
        <v/>
      </c>
      <c r="CE19" s="98"/>
      <c r="CF19" s="60"/>
      <c r="CG19" s="60"/>
      <c r="CH19" s="12" t="str">
        <f t="shared" si="56"/>
        <v/>
      </c>
      <c r="CI19" s="98"/>
      <c r="CJ19" s="60"/>
      <c r="CK19" s="60"/>
      <c r="CL19" s="12" t="str">
        <f t="shared" si="57"/>
        <v/>
      </c>
      <c r="CM19" s="98"/>
      <c r="CN19" s="60"/>
      <c r="CO19" s="60"/>
      <c r="CP19" s="12" t="str">
        <f t="shared" si="58"/>
        <v/>
      </c>
      <c r="CQ19" s="98"/>
      <c r="CR19" s="60"/>
      <c r="CS19" s="60"/>
      <c r="CT19" s="12" t="str">
        <f t="shared" si="59"/>
        <v/>
      </c>
      <c r="CU19" s="98"/>
      <c r="CV19" s="60"/>
      <c r="CW19" s="60"/>
      <c r="CX19" s="12" t="str">
        <f t="shared" si="60"/>
        <v/>
      </c>
    </row>
    <row r="20" spans="1:102" ht="21.75" customHeight="1">
      <c r="A20" s="165"/>
      <c r="B20" s="151" t="s">
        <v>45</v>
      </c>
      <c r="C20" s="134">
        <v>104915</v>
      </c>
      <c r="D20" s="79">
        <v>113999</v>
      </c>
      <c r="E20" s="79">
        <v>119771</v>
      </c>
      <c r="F20" s="79">
        <v>152831</v>
      </c>
      <c r="G20" s="79">
        <v>281256</v>
      </c>
      <c r="H20" s="79">
        <v>290941</v>
      </c>
      <c r="I20" s="79">
        <v>420880</v>
      </c>
      <c r="J20" s="79">
        <v>371973</v>
      </c>
      <c r="K20" s="79">
        <v>327077</v>
      </c>
      <c r="L20" s="79">
        <v>309198</v>
      </c>
      <c r="M20" s="79">
        <v>228962</v>
      </c>
      <c r="N20" s="79">
        <v>305106</v>
      </c>
      <c r="O20" s="79">
        <v>389761</v>
      </c>
      <c r="P20" s="79">
        <v>207286</v>
      </c>
      <c r="Q20" s="79">
        <v>153011</v>
      </c>
      <c r="R20" s="135">
        <v>127258</v>
      </c>
      <c r="S20" s="120"/>
      <c r="T20" s="32">
        <v>6903300</v>
      </c>
      <c r="U20" s="33">
        <v>1252300</v>
      </c>
      <c r="V20" s="10">
        <f t="shared" si="14"/>
        <v>0.18140000000000001</v>
      </c>
      <c r="W20" s="99"/>
      <c r="X20" s="33">
        <v>5444800</v>
      </c>
      <c r="Y20" s="33">
        <v>1208100</v>
      </c>
      <c r="Z20" s="10">
        <f t="shared" si="16"/>
        <v>0.22189999999999999</v>
      </c>
      <c r="AA20" s="99"/>
      <c r="AB20" s="33">
        <v>5591700</v>
      </c>
      <c r="AC20" s="33">
        <v>1200000</v>
      </c>
      <c r="AD20" s="10">
        <f t="shared" si="18"/>
        <v>0.21460000000000001</v>
      </c>
      <c r="AE20" s="99"/>
      <c r="AF20" s="33">
        <f>SUM(AF18:AF19)</f>
        <v>2875900</v>
      </c>
      <c r="AG20" s="33">
        <f>SUM(AG18:AG19)</f>
        <v>145600</v>
      </c>
      <c r="AH20" s="10">
        <f t="shared" si="20"/>
        <v>5.0599999999999999E-2</v>
      </c>
      <c r="AI20" s="99"/>
      <c r="AJ20" s="33">
        <f>SUM(AJ18:AJ19)</f>
        <v>417000</v>
      </c>
      <c r="AK20" s="33">
        <f>SUM(AK18:AK19)</f>
        <v>21000</v>
      </c>
      <c r="AL20" s="10">
        <f t="shared" si="22"/>
        <v>5.04E-2</v>
      </c>
      <c r="AM20" s="99"/>
      <c r="AN20" s="33"/>
      <c r="AO20" s="33"/>
      <c r="AP20" s="10" t="str">
        <f t="shared" si="24"/>
        <v/>
      </c>
      <c r="AQ20" s="26"/>
      <c r="AR20" s="33"/>
      <c r="AS20" s="33"/>
      <c r="AT20" s="10" t="str">
        <f t="shared" si="26"/>
        <v/>
      </c>
      <c r="AU20" s="99"/>
      <c r="AV20" s="33"/>
      <c r="AW20" s="33"/>
      <c r="AX20" s="10" t="str">
        <f t="shared" si="28"/>
        <v/>
      </c>
      <c r="AY20" s="99"/>
      <c r="AZ20" s="33"/>
      <c r="BA20" s="33"/>
      <c r="BB20" s="10" t="str">
        <f t="shared" si="30"/>
        <v/>
      </c>
      <c r="BC20" s="99"/>
      <c r="BD20" s="33"/>
      <c r="BE20" s="33"/>
      <c r="BF20" s="10" t="str">
        <f t="shared" si="32"/>
        <v/>
      </c>
      <c r="BG20" s="99"/>
      <c r="BH20" s="33"/>
      <c r="BI20" s="33"/>
      <c r="BJ20" s="10" t="str">
        <f t="shared" si="34"/>
        <v/>
      </c>
      <c r="BK20" s="99"/>
      <c r="BL20" s="33"/>
      <c r="BM20" s="33"/>
      <c r="BN20" s="10" t="str">
        <f t="shared" si="36"/>
        <v/>
      </c>
      <c r="BO20" s="99"/>
      <c r="BP20" s="4">
        <f>SUM(BP18:BP19)</f>
        <v>314882600</v>
      </c>
      <c r="BQ20" s="4">
        <f>SUM(BQ18:BQ19)</f>
        <v>314882600</v>
      </c>
      <c r="BR20" s="10">
        <f t="shared" si="38"/>
        <v>1</v>
      </c>
      <c r="BS20" s="99"/>
      <c r="BT20" s="4" t="str">
        <f>IF(BT18="","",SUM(BT18:BT19))</f>
        <v/>
      </c>
      <c r="BU20" s="4" t="str">
        <f>IF(BU18="","",SUM(BU18:BU19))</f>
        <v/>
      </c>
      <c r="BV20" s="10" t="str">
        <f t="shared" si="61"/>
        <v/>
      </c>
      <c r="BW20" s="99"/>
      <c r="BX20" s="4" t="str">
        <f>IF(BX18="","",SUM(BX18:BX19))</f>
        <v/>
      </c>
      <c r="BY20" s="4" t="str">
        <f>IF(BY18="","",SUM(BY18:BY19))</f>
        <v/>
      </c>
      <c r="BZ20" s="10" t="str">
        <f t="shared" si="62"/>
        <v/>
      </c>
      <c r="CA20" s="99"/>
      <c r="CB20" s="4" t="str">
        <f>IF(CB18="","",SUM(CB18:CB19))</f>
        <v/>
      </c>
      <c r="CC20" s="4" t="str">
        <f>IF(CC18="","",SUM(CC18:CC19))</f>
        <v/>
      </c>
      <c r="CD20" s="10" t="str">
        <f t="shared" si="55"/>
        <v/>
      </c>
      <c r="CE20" s="99"/>
      <c r="CF20" s="4" t="str">
        <f>IF(CF18="","",SUM(CF18:CF19))</f>
        <v/>
      </c>
      <c r="CG20" s="4" t="str">
        <f>IF(CG18="","",SUM(CG18:CG19))</f>
        <v/>
      </c>
      <c r="CH20" s="10" t="str">
        <f t="shared" si="56"/>
        <v/>
      </c>
      <c r="CI20" s="99"/>
      <c r="CJ20" s="4" t="str">
        <f>IF(CJ18="","",SUM(CJ18:CJ19))</f>
        <v/>
      </c>
      <c r="CK20" s="4" t="str">
        <f>IF(CK18="","",SUM(CK18:CK19))</f>
        <v/>
      </c>
      <c r="CL20" s="10" t="str">
        <f t="shared" si="57"/>
        <v/>
      </c>
      <c r="CM20" s="99"/>
      <c r="CN20" s="4" t="str">
        <f>IF(CN18="","",SUM(CN18:CN19))</f>
        <v/>
      </c>
      <c r="CO20" s="4" t="str">
        <f>IF(CO18="","",SUM(CO18:CO19))</f>
        <v/>
      </c>
      <c r="CP20" s="10" t="str">
        <f t="shared" si="58"/>
        <v/>
      </c>
      <c r="CQ20" s="99"/>
      <c r="CR20" s="4" t="str">
        <f>IF(CR18="","",SUM(CR18:CR19))</f>
        <v/>
      </c>
      <c r="CS20" s="4" t="str">
        <f>IF(CS18="","",SUM(CS18:CS19))</f>
        <v/>
      </c>
      <c r="CT20" s="10" t="str">
        <f t="shared" si="59"/>
        <v/>
      </c>
      <c r="CU20" s="99"/>
      <c r="CV20" s="4" t="str">
        <f>IF(CV18="","",SUM(CV18:CV19))</f>
        <v/>
      </c>
      <c r="CW20" s="4" t="str">
        <f>IF(CW18="","",SUM(CW18:CW19))</f>
        <v/>
      </c>
      <c r="CX20" s="10" t="str">
        <f t="shared" si="60"/>
        <v/>
      </c>
    </row>
    <row r="21" spans="1:102" ht="21.75" customHeight="1">
      <c r="A21" s="161" t="s">
        <v>51</v>
      </c>
      <c r="B21" s="149" t="s">
        <v>43</v>
      </c>
      <c r="C21" s="130"/>
      <c r="D21" s="77"/>
      <c r="E21" s="77"/>
      <c r="F21" s="77"/>
      <c r="G21" s="77"/>
      <c r="H21" s="77"/>
      <c r="I21" s="77"/>
      <c r="J21" s="77"/>
      <c r="K21" s="77"/>
      <c r="L21" s="77"/>
      <c r="M21" s="77"/>
      <c r="N21" s="77"/>
      <c r="O21" s="77"/>
      <c r="P21" s="77"/>
      <c r="Q21" s="77"/>
      <c r="R21" s="131"/>
      <c r="S21" s="101">
        <v>19398</v>
      </c>
      <c r="T21" s="28">
        <v>726882000</v>
      </c>
      <c r="U21" s="29">
        <v>706022599</v>
      </c>
      <c r="V21" s="51">
        <f t="shared" si="14"/>
        <v>0.97130000000000005</v>
      </c>
      <c r="W21" s="101">
        <v>19564</v>
      </c>
      <c r="X21" s="29">
        <v>727988800</v>
      </c>
      <c r="Y21" s="29">
        <v>708602412</v>
      </c>
      <c r="Z21" s="51">
        <f t="shared" si="16"/>
        <v>0.97340000000000004</v>
      </c>
      <c r="AA21" s="101">
        <v>19694</v>
      </c>
      <c r="AB21" s="40">
        <v>705025400</v>
      </c>
      <c r="AC21" s="40">
        <v>686981714</v>
      </c>
      <c r="AD21" s="51">
        <f t="shared" si="18"/>
        <v>0.97440000000000004</v>
      </c>
      <c r="AE21" s="101">
        <v>19807</v>
      </c>
      <c r="AF21" s="40">
        <v>656259000</v>
      </c>
      <c r="AG21" s="40">
        <v>642167592</v>
      </c>
      <c r="AH21" s="51">
        <f t="shared" si="20"/>
        <v>0.97850000000000004</v>
      </c>
      <c r="AI21" s="101">
        <v>19926</v>
      </c>
      <c r="AJ21" s="40">
        <v>663643600</v>
      </c>
      <c r="AK21" s="40">
        <v>653862772</v>
      </c>
      <c r="AL21" s="51">
        <f t="shared" si="22"/>
        <v>0.98529999999999995</v>
      </c>
      <c r="AM21" s="101">
        <v>20115</v>
      </c>
      <c r="AN21" s="40">
        <v>667531000</v>
      </c>
      <c r="AO21" s="40">
        <v>656133307</v>
      </c>
      <c r="AP21" s="51">
        <f t="shared" si="24"/>
        <v>0.9829</v>
      </c>
      <c r="AQ21" s="50">
        <v>20190</v>
      </c>
      <c r="AR21" s="40">
        <v>650214900</v>
      </c>
      <c r="AS21" s="40">
        <v>636863066</v>
      </c>
      <c r="AT21" s="51">
        <f t="shared" si="26"/>
        <v>0.97950000000000004</v>
      </c>
      <c r="AU21" s="101">
        <v>20246</v>
      </c>
      <c r="AV21" s="40">
        <v>655582600</v>
      </c>
      <c r="AW21" s="40">
        <v>640751630</v>
      </c>
      <c r="AX21" s="51">
        <f t="shared" si="28"/>
        <v>0.97740000000000005</v>
      </c>
      <c r="AY21" s="101">
        <v>20299</v>
      </c>
      <c r="AZ21" s="40">
        <v>657538500</v>
      </c>
      <c r="BA21" s="40">
        <v>645165690</v>
      </c>
      <c r="BB21" s="51">
        <f t="shared" si="30"/>
        <v>0.98119999999999996</v>
      </c>
      <c r="BC21" s="101">
        <v>20291</v>
      </c>
      <c r="BD21" s="40">
        <v>595056000</v>
      </c>
      <c r="BE21" s="40">
        <v>584515022</v>
      </c>
      <c r="BF21" s="51">
        <f t="shared" si="32"/>
        <v>0.98229999999999995</v>
      </c>
      <c r="BG21" s="101">
        <v>20268</v>
      </c>
      <c r="BH21" s="40">
        <v>592205900</v>
      </c>
      <c r="BI21" s="40">
        <v>582468224</v>
      </c>
      <c r="BJ21" s="51">
        <f t="shared" si="34"/>
        <v>0.98360000000000003</v>
      </c>
      <c r="BK21" s="101">
        <v>20287</v>
      </c>
      <c r="BL21" s="40">
        <v>598582900</v>
      </c>
      <c r="BM21" s="40">
        <v>589517465</v>
      </c>
      <c r="BN21" s="51">
        <f t="shared" si="36"/>
        <v>0.9849</v>
      </c>
      <c r="BO21" s="101">
        <v>20352</v>
      </c>
      <c r="BP21" s="40">
        <v>574235500</v>
      </c>
      <c r="BQ21" s="40">
        <v>567897586</v>
      </c>
      <c r="BR21" s="51">
        <f t="shared" si="38"/>
        <v>0.98899999999999999</v>
      </c>
      <c r="BS21" s="101">
        <v>20432</v>
      </c>
      <c r="BT21" s="59">
        <v>581940300</v>
      </c>
      <c r="BU21" s="59">
        <v>575602617</v>
      </c>
      <c r="BV21" s="51">
        <f t="shared" si="61"/>
        <v>0.98910939318002211</v>
      </c>
      <c r="BW21" s="101">
        <v>20468</v>
      </c>
      <c r="BX21" s="59">
        <v>594446100</v>
      </c>
      <c r="BY21" s="59">
        <v>588325501</v>
      </c>
      <c r="BZ21" s="51">
        <f>IF(BY21="","",BY21/BX21)</f>
        <v>0.98970369390933843</v>
      </c>
      <c r="CA21" s="101">
        <v>20438</v>
      </c>
      <c r="CB21" s="59">
        <v>571342000</v>
      </c>
      <c r="CC21" s="59">
        <v>567259538</v>
      </c>
      <c r="CD21" s="51">
        <f>IF(CC21="","",CC21/CB21)</f>
        <v>0.9928546089732595</v>
      </c>
      <c r="CE21" s="101">
        <v>20466</v>
      </c>
      <c r="CF21" s="59">
        <v>583047900</v>
      </c>
      <c r="CG21" s="59">
        <v>579514889</v>
      </c>
      <c r="CH21" s="51">
        <f>IF(CG21="","",CG21/CF21)</f>
        <v>0.99394044468730613</v>
      </c>
      <c r="CI21" s="101">
        <v>20495</v>
      </c>
      <c r="CJ21" s="59">
        <v>595560000</v>
      </c>
      <c r="CK21" s="59">
        <v>592056835</v>
      </c>
      <c r="CL21" s="51">
        <f>IF(CK21="","",CK21/CJ21)</f>
        <v>0.99411786385922496</v>
      </c>
      <c r="CM21" s="101">
        <v>20540</v>
      </c>
      <c r="CN21" s="59">
        <v>564936100</v>
      </c>
      <c r="CO21" s="59">
        <v>562650888</v>
      </c>
      <c r="CP21" s="51">
        <f t="shared" ref="CP21:CP27" si="63">IF(CO21="","",CO21/CN21)</f>
        <v>0.99595491950328541</v>
      </c>
      <c r="CQ21" s="101">
        <v>20670</v>
      </c>
      <c r="CR21" s="59">
        <v>591645600</v>
      </c>
      <c r="CS21" s="59">
        <v>590127355</v>
      </c>
      <c r="CT21" s="51">
        <f t="shared" si="59"/>
        <v>0.99743386074366136</v>
      </c>
      <c r="CU21" s="101">
        <v>20714</v>
      </c>
      <c r="CV21" s="59">
        <v>621705900</v>
      </c>
      <c r="CW21" s="59">
        <v>620378898</v>
      </c>
      <c r="CX21" s="51">
        <f t="shared" si="60"/>
        <v>0.99786554703759445</v>
      </c>
    </row>
    <row r="22" spans="1:102" ht="21.75" customHeight="1">
      <c r="A22" s="161"/>
      <c r="B22" s="150" t="s">
        <v>44</v>
      </c>
      <c r="C22" s="132"/>
      <c r="D22" s="78"/>
      <c r="E22" s="78"/>
      <c r="F22" s="78"/>
      <c r="G22" s="78"/>
      <c r="H22" s="78"/>
      <c r="I22" s="78"/>
      <c r="J22" s="78"/>
      <c r="K22" s="78"/>
      <c r="L22" s="78"/>
      <c r="M22" s="78"/>
      <c r="N22" s="78"/>
      <c r="O22" s="78"/>
      <c r="P22" s="78"/>
      <c r="Q22" s="78"/>
      <c r="R22" s="133"/>
      <c r="S22" s="119"/>
      <c r="T22" s="30">
        <v>76910418</v>
      </c>
      <c r="U22" s="31">
        <v>14932876</v>
      </c>
      <c r="V22" s="12">
        <f t="shared" si="14"/>
        <v>0.19420000000000001</v>
      </c>
      <c r="W22" s="98"/>
      <c r="X22" s="31">
        <v>72676578</v>
      </c>
      <c r="Y22" s="31">
        <v>13276464</v>
      </c>
      <c r="Z22" s="12">
        <f t="shared" si="16"/>
        <v>0.1827</v>
      </c>
      <c r="AA22" s="98"/>
      <c r="AB22" s="31">
        <v>63217771</v>
      </c>
      <c r="AC22" s="31">
        <v>11984480</v>
      </c>
      <c r="AD22" s="12">
        <f t="shared" si="18"/>
        <v>0.18959999999999999</v>
      </c>
      <c r="AE22" s="98"/>
      <c r="AF22" s="31">
        <v>65759268</v>
      </c>
      <c r="AG22" s="31">
        <v>10013412</v>
      </c>
      <c r="AH22" s="12">
        <f t="shared" si="20"/>
        <v>0.15229999999999999</v>
      </c>
      <c r="AI22" s="98"/>
      <c r="AJ22" s="31">
        <v>66730021</v>
      </c>
      <c r="AK22" s="31">
        <v>21954749</v>
      </c>
      <c r="AL22" s="12">
        <f t="shared" si="22"/>
        <v>0.32900000000000001</v>
      </c>
      <c r="AM22" s="98"/>
      <c r="AN22" s="31">
        <v>52864381</v>
      </c>
      <c r="AO22" s="31">
        <v>8461911</v>
      </c>
      <c r="AP22" s="12">
        <f t="shared" si="24"/>
        <v>0.16009999999999999</v>
      </c>
      <c r="AQ22" s="25"/>
      <c r="AR22" s="31">
        <v>54422268</v>
      </c>
      <c r="AS22" s="31">
        <v>9427974</v>
      </c>
      <c r="AT22" s="12">
        <f t="shared" si="26"/>
        <v>0.17319999999999999</v>
      </c>
      <c r="AU22" s="98"/>
      <c r="AV22" s="31">
        <v>57345640</v>
      </c>
      <c r="AW22" s="31">
        <v>10208046</v>
      </c>
      <c r="AX22" s="12">
        <f t="shared" si="28"/>
        <v>0.17799999999999999</v>
      </c>
      <c r="AY22" s="98"/>
      <c r="AZ22" s="31">
        <v>59490116</v>
      </c>
      <c r="BA22" s="31">
        <v>7808730</v>
      </c>
      <c r="BB22" s="12">
        <f t="shared" si="30"/>
        <v>0.1313</v>
      </c>
      <c r="BC22" s="98"/>
      <c r="BD22" s="31">
        <v>62247807</v>
      </c>
      <c r="BE22" s="31">
        <v>5497210</v>
      </c>
      <c r="BF22" s="12">
        <f t="shared" si="32"/>
        <v>8.8300000000000003E-2</v>
      </c>
      <c r="BG22" s="98"/>
      <c r="BH22" s="31">
        <v>65096169</v>
      </c>
      <c r="BI22" s="31">
        <v>5310523</v>
      </c>
      <c r="BJ22" s="12">
        <f t="shared" si="34"/>
        <v>8.1600000000000006E-2</v>
      </c>
      <c r="BK22" s="98"/>
      <c r="BL22" s="31">
        <v>65091940</v>
      </c>
      <c r="BM22" s="31">
        <v>8353426</v>
      </c>
      <c r="BN22" s="12">
        <f t="shared" si="36"/>
        <v>0.1283</v>
      </c>
      <c r="BO22" s="98"/>
      <c r="BP22" s="6">
        <v>63715656</v>
      </c>
      <c r="BQ22" s="6">
        <v>9224688</v>
      </c>
      <c r="BR22" s="12">
        <f t="shared" si="38"/>
        <v>0.14480000000000001</v>
      </c>
      <c r="BS22" s="98"/>
      <c r="BT22" s="60">
        <v>58220840</v>
      </c>
      <c r="BU22" s="60">
        <v>2790609</v>
      </c>
      <c r="BV22" s="12">
        <f t="shared" si="61"/>
        <v>4.7931445166369983E-2</v>
      </c>
      <c r="BW22" s="98"/>
      <c r="BX22" s="60">
        <v>59553544</v>
      </c>
      <c r="BY22" s="60">
        <v>2226938</v>
      </c>
      <c r="BZ22" s="12">
        <f>IF(BY22="","",BY22/BX22)</f>
        <v>3.7393878691753424E-2</v>
      </c>
      <c r="CA22" s="98"/>
      <c r="CB22" s="60">
        <v>58594766</v>
      </c>
      <c r="CC22" s="60">
        <v>13993930</v>
      </c>
      <c r="CD22" s="12">
        <f>IF(CC22="","",CC22/CB22)</f>
        <v>0.23882559749449295</v>
      </c>
      <c r="CE22" s="98"/>
      <c r="CF22" s="60">
        <v>46186813</v>
      </c>
      <c r="CG22" s="60">
        <v>1957852</v>
      </c>
      <c r="CH22" s="12">
        <f>IF(CG22="","",CG22/CF22)</f>
        <v>4.238984837511954E-2</v>
      </c>
      <c r="CI22" s="98"/>
      <c r="CJ22" s="60">
        <v>36379251</v>
      </c>
      <c r="CK22" s="60">
        <v>1738457</v>
      </c>
      <c r="CL22" s="12">
        <f>IF(CK22="","",CK22/CJ22)</f>
        <v>4.778704762228337E-2</v>
      </c>
      <c r="CM22" s="98"/>
      <c r="CN22" s="60">
        <v>36247145</v>
      </c>
      <c r="CO22" s="60">
        <v>12898695</v>
      </c>
      <c r="CP22" s="12">
        <f t="shared" si="63"/>
        <v>0.35585409554324898</v>
      </c>
      <c r="CQ22" s="98"/>
      <c r="CR22" s="60">
        <v>19419984</v>
      </c>
      <c r="CS22" s="60">
        <v>1704880</v>
      </c>
      <c r="CT22" s="12">
        <f t="shared" si="59"/>
        <v>8.7789979641589813E-2</v>
      </c>
      <c r="CU22" s="98"/>
      <c r="CV22" s="60">
        <v>18512638</v>
      </c>
      <c r="CW22" s="60">
        <v>1289066</v>
      </c>
      <c r="CX22" s="12">
        <f t="shared" si="60"/>
        <v>6.9631675399259685E-2</v>
      </c>
    </row>
    <row r="23" spans="1:102" ht="21.75" customHeight="1">
      <c r="A23" s="161"/>
      <c r="B23" s="151" t="s">
        <v>45</v>
      </c>
      <c r="C23" s="134">
        <v>289110</v>
      </c>
      <c r="D23" s="79">
        <v>303364</v>
      </c>
      <c r="E23" s="79">
        <v>326606</v>
      </c>
      <c r="F23" s="79">
        <v>355664</v>
      </c>
      <c r="G23" s="79">
        <v>404239</v>
      </c>
      <c r="H23" s="79">
        <v>472797</v>
      </c>
      <c r="I23" s="79">
        <v>542778</v>
      </c>
      <c r="J23" s="79">
        <v>582827</v>
      </c>
      <c r="K23" s="79">
        <v>623011</v>
      </c>
      <c r="L23" s="79">
        <v>678798</v>
      </c>
      <c r="M23" s="79">
        <v>696480</v>
      </c>
      <c r="N23" s="79">
        <v>729313</v>
      </c>
      <c r="O23" s="79">
        <v>766024</v>
      </c>
      <c r="P23" s="79">
        <v>740010</v>
      </c>
      <c r="Q23" s="79">
        <v>754574</v>
      </c>
      <c r="R23" s="135">
        <v>761387</v>
      </c>
      <c r="S23" s="120"/>
      <c r="T23" s="32">
        <v>803792418</v>
      </c>
      <c r="U23" s="33">
        <v>720955475</v>
      </c>
      <c r="V23" s="10">
        <f t="shared" si="14"/>
        <v>0.89690000000000003</v>
      </c>
      <c r="W23" s="99"/>
      <c r="X23" s="33">
        <v>800665378</v>
      </c>
      <c r="Y23" s="33">
        <v>721878876</v>
      </c>
      <c r="Z23" s="10">
        <f t="shared" si="16"/>
        <v>0.90159999999999996</v>
      </c>
      <c r="AA23" s="99"/>
      <c r="AB23" s="33">
        <v>768243171</v>
      </c>
      <c r="AC23" s="33">
        <v>698966194</v>
      </c>
      <c r="AD23" s="10">
        <f t="shared" si="18"/>
        <v>0.90980000000000005</v>
      </c>
      <c r="AE23" s="99"/>
      <c r="AF23" s="33">
        <f>SUM(AF21:AF22)</f>
        <v>722018268</v>
      </c>
      <c r="AG23" s="33">
        <f>SUM(AG21:AG22)</f>
        <v>652181004</v>
      </c>
      <c r="AH23" s="10">
        <f t="shared" si="20"/>
        <v>0.90329999999999999</v>
      </c>
      <c r="AI23" s="99"/>
      <c r="AJ23" s="33">
        <f>SUM(AJ21:AJ22)</f>
        <v>730373621</v>
      </c>
      <c r="AK23" s="33">
        <f>SUM(AK21:AK22)</f>
        <v>675817521</v>
      </c>
      <c r="AL23" s="10">
        <f t="shared" si="22"/>
        <v>0.92530000000000001</v>
      </c>
      <c r="AM23" s="99"/>
      <c r="AN23" s="33">
        <f>SUM(AN21:AN22)</f>
        <v>720395381</v>
      </c>
      <c r="AO23" s="33">
        <f>SUM(AO21:AO22)</f>
        <v>664595218</v>
      </c>
      <c r="AP23" s="10">
        <f t="shared" si="24"/>
        <v>0.92249999999999999</v>
      </c>
      <c r="AQ23" s="26"/>
      <c r="AR23" s="33">
        <f>SUM(AR21:AR22)</f>
        <v>704637168</v>
      </c>
      <c r="AS23" s="33">
        <f>SUM(AS21:AS22)</f>
        <v>646291040</v>
      </c>
      <c r="AT23" s="10">
        <f t="shared" si="26"/>
        <v>0.91720000000000002</v>
      </c>
      <c r="AU23" s="99"/>
      <c r="AV23" s="33">
        <f>SUM(AV21:AV22)</f>
        <v>712928240</v>
      </c>
      <c r="AW23" s="33">
        <f>SUM(AW21:AW22)</f>
        <v>650959676</v>
      </c>
      <c r="AX23" s="10">
        <f t="shared" si="28"/>
        <v>0.91310000000000002</v>
      </c>
      <c r="AY23" s="99"/>
      <c r="AZ23" s="33">
        <f>SUM(AZ21:AZ22)</f>
        <v>717028616</v>
      </c>
      <c r="BA23" s="33">
        <f>SUM(BA21:BA22)</f>
        <v>652974420</v>
      </c>
      <c r="BB23" s="10">
        <f t="shared" si="30"/>
        <v>0.91069999999999995</v>
      </c>
      <c r="BC23" s="99"/>
      <c r="BD23" s="33">
        <f>SUM(BD21:BD22)</f>
        <v>657303807</v>
      </c>
      <c r="BE23" s="33">
        <f>SUM(BE21:BE22)</f>
        <v>590012232</v>
      </c>
      <c r="BF23" s="10">
        <f t="shared" si="32"/>
        <v>0.89759999999999995</v>
      </c>
      <c r="BG23" s="99"/>
      <c r="BH23" s="33">
        <f>SUM(BH21:BH22)</f>
        <v>657302069</v>
      </c>
      <c r="BI23" s="33">
        <f>SUM(BI21:BI22)</f>
        <v>587778747</v>
      </c>
      <c r="BJ23" s="10">
        <f t="shared" si="34"/>
        <v>0.89419999999999999</v>
      </c>
      <c r="BK23" s="99"/>
      <c r="BL23" s="33">
        <f>SUM(BL21:BL22)</f>
        <v>663674840</v>
      </c>
      <c r="BM23" s="33">
        <f>SUM(BM21:BM22)</f>
        <v>597870891</v>
      </c>
      <c r="BN23" s="10">
        <f t="shared" si="36"/>
        <v>0.90080000000000005</v>
      </c>
      <c r="BO23" s="99"/>
      <c r="BP23" s="4">
        <f>SUM(BP21:BP22)</f>
        <v>637951156</v>
      </c>
      <c r="BQ23" s="4">
        <f>SUM(BQ21:BQ22)</f>
        <v>577122274</v>
      </c>
      <c r="BR23" s="10">
        <f t="shared" si="38"/>
        <v>0.90459999999999996</v>
      </c>
      <c r="BS23" s="99"/>
      <c r="BT23" s="4">
        <f>IF(BT21="","",SUM(BT21:BT22))</f>
        <v>640161140</v>
      </c>
      <c r="BU23" s="4">
        <f>IF(BU21="","",SUM(BU21:BU22))</f>
        <v>578393226</v>
      </c>
      <c r="BV23" s="10">
        <f t="shared" si="61"/>
        <v>0.90351192826231219</v>
      </c>
      <c r="BW23" s="99"/>
      <c r="BX23" s="4">
        <f>IF(BX21="","",SUM(BX21:BX22))</f>
        <v>653999644</v>
      </c>
      <c r="BY23" s="4">
        <f>IF(BY21="","",SUM(BY21:BY22))</f>
        <v>590552439</v>
      </c>
      <c r="BZ23" s="10">
        <f>IF(BY23="","",BY23/BX23)</f>
        <v>0.90298587226753901</v>
      </c>
      <c r="CA23" s="99"/>
      <c r="CB23" s="4">
        <f>IF(CB21="","",SUM(CB21:CB22))</f>
        <v>629936766</v>
      </c>
      <c r="CC23" s="4">
        <f>IF(CC21="","",SUM(CC21:CC22))</f>
        <v>581253468</v>
      </c>
      <c r="CD23" s="10">
        <f>IF(CC23="","",CC23/CB23)</f>
        <v>0.92271716682115357</v>
      </c>
      <c r="CE23" s="99"/>
      <c r="CF23" s="4">
        <f>IF(CF21="","",SUM(CF21:CF22))</f>
        <v>629234713</v>
      </c>
      <c r="CG23" s="4">
        <f>IF(CG21="","",SUM(CG21:CG22))</f>
        <v>581472741</v>
      </c>
      <c r="CH23" s="10">
        <f>IF(CG23="","",CG23/CF23)</f>
        <v>0.92409514126726189</v>
      </c>
      <c r="CI23" s="99"/>
      <c r="CJ23" s="4">
        <f>IF(CJ21="","",SUM(CJ21:CJ22))</f>
        <v>631939251</v>
      </c>
      <c r="CK23" s="4">
        <f>IF(CK21="","",SUM(CK21:CK22))</f>
        <v>593795292</v>
      </c>
      <c r="CL23" s="10">
        <f>IF(CK23="","",CK23/CJ23)</f>
        <v>0.93963983256358929</v>
      </c>
      <c r="CM23" s="99"/>
      <c r="CN23" s="4">
        <f>IF(CN21="","",SUM(CN21:CN22))</f>
        <v>601183245</v>
      </c>
      <c r="CO23" s="4">
        <f>IF(CO21="","",SUM(CO21:CO22))</f>
        <v>575549583</v>
      </c>
      <c r="CP23" s="10">
        <f t="shared" si="63"/>
        <v>0.95736131668140556</v>
      </c>
      <c r="CQ23" s="99"/>
      <c r="CR23" s="4">
        <f>IF(CR21="","",SUM(CR21:CR22))</f>
        <v>611065584</v>
      </c>
      <c r="CS23" s="4">
        <f>IF(CS21="","",SUM(CS21:CS22))</f>
        <v>591832235</v>
      </c>
      <c r="CT23" s="10">
        <f t="shared" si="59"/>
        <v>0.96852490223046173</v>
      </c>
      <c r="CU23" s="99"/>
      <c r="CV23" s="4">
        <f>IF(CV21="","",SUM(CV21:CV22))</f>
        <v>640218538</v>
      </c>
      <c r="CW23" s="4">
        <f>IF(CW21="","",SUM(CW21:CW22))</f>
        <v>621667964</v>
      </c>
      <c r="CX23" s="10">
        <f t="shared" si="60"/>
        <v>0.97102462222048314</v>
      </c>
    </row>
    <row r="24" spans="1:102" ht="21.75" customHeight="1">
      <c r="A24" s="2" t="s">
        <v>52</v>
      </c>
      <c r="B24" s="152" t="s">
        <v>45</v>
      </c>
      <c r="C24" s="136">
        <v>173680</v>
      </c>
      <c r="D24" s="85">
        <v>174341</v>
      </c>
      <c r="E24" s="85">
        <v>159347</v>
      </c>
      <c r="F24" s="85">
        <v>190264</v>
      </c>
      <c r="G24" s="85">
        <v>205556</v>
      </c>
      <c r="H24" s="85">
        <v>217402</v>
      </c>
      <c r="I24" s="85">
        <v>231537</v>
      </c>
      <c r="J24" s="85">
        <v>242808</v>
      </c>
      <c r="K24" s="85">
        <v>266086</v>
      </c>
      <c r="L24" s="85">
        <v>326670</v>
      </c>
      <c r="M24" s="85">
        <v>495510</v>
      </c>
      <c r="N24" s="85">
        <v>542464</v>
      </c>
      <c r="O24" s="85">
        <v>606426</v>
      </c>
      <c r="P24" s="85">
        <v>623991</v>
      </c>
      <c r="Q24" s="85">
        <v>608624</v>
      </c>
      <c r="R24" s="137">
        <v>577051</v>
      </c>
      <c r="S24" s="121"/>
      <c r="T24" s="34">
        <v>556204524</v>
      </c>
      <c r="U24" s="35">
        <v>556204524</v>
      </c>
      <c r="V24" s="87">
        <f t="shared" si="14"/>
        <v>1</v>
      </c>
      <c r="W24" s="102"/>
      <c r="X24" s="35">
        <v>552692435</v>
      </c>
      <c r="Y24" s="35">
        <v>552692435</v>
      </c>
      <c r="Z24" s="87">
        <f t="shared" si="16"/>
        <v>1</v>
      </c>
      <c r="AA24" s="102"/>
      <c r="AB24" s="44">
        <v>543189697</v>
      </c>
      <c r="AC24" s="44">
        <v>543189697</v>
      </c>
      <c r="AD24" s="87">
        <f t="shared" si="18"/>
        <v>1</v>
      </c>
      <c r="AE24" s="102"/>
      <c r="AF24" s="44">
        <v>566386407</v>
      </c>
      <c r="AG24" s="44">
        <v>566386407</v>
      </c>
      <c r="AH24" s="87">
        <f t="shared" si="20"/>
        <v>1</v>
      </c>
      <c r="AI24" s="102"/>
      <c r="AJ24" s="44">
        <v>590277981</v>
      </c>
      <c r="AK24" s="44">
        <v>590277981</v>
      </c>
      <c r="AL24" s="87">
        <f t="shared" si="22"/>
        <v>1</v>
      </c>
      <c r="AM24" s="102"/>
      <c r="AN24" s="44">
        <v>622090581</v>
      </c>
      <c r="AO24" s="44">
        <v>622090581</v>
      </c>
      <c r="AP24" s="87">
        <f t="shared" si="24"/>
        <v>1</v>
      </c>
      <c r="AQ24" s="27"/>
      <c r="AR24" s="44">
        <v>623728891</v>
      </c>
      <c r="AS24" s="44">
        <v>623728891</v>
      </c>
      <c r="AT24" s="87">
        <f t="shared" si="26"/>
        <v>1</v>
      </c>
      <c r="AU24" s="102"/>
      <c r="AV24" s="44">
        <v>631452876</v>
      </c>
      <c r="AW24" s="44">
        <v>631452876</v>
      </c>
      <c r="AX24" s="87">
        <f t="shared" si="28"/>
        <v>1</v>
      </c>
      <c r="AY24" s="102"/>
      <c r="AZ24" s="44">
        <v>672457946</v>
      </c>
      <c r="BA24" s="44">
        <v>672457948</v>
      </c>
      <c r="BB24" s="87">
        <f t="shared" si="30"/>
        <v>1</v>
      </c>
      <c r="BC24" s="102"/>
      <c r="BD24" s="44">
        <v>605104585</v>
      </c>
      <c r="BE24" s="44">
        <v>605104585</v>
      </c>
      <c r="BF24" s="87">
        <f t="shared" si="32"/>
        <v>1</v>
      </c>
      <c r="BG24" s="102"/>
      <c r="BH24" s="44">
        <v>642585181</v>
      </c>
      <c r="BI24" s="44">
        <v>642585181</v>
      </c>
      <c r="BJ24" s="87">
        <f t="shared" si="34"/>
        <v>1</v>
      </c>
      <c r="BK24" s="102"/>
      <c r="BL24" s="44">
        <v>633777914</v>
      </c>
      <c r="BM24" s="44">
        <v>633777914</v>
      </c>
      <c r="BN24" s="87">
        <f t="shared" si="36"/>
        <v>1</v>
      </c>
      <c r="BO24" s="102"/>
      <c r="BP24" s="7">
        <v>661207079</v>
      </c>
      <c r="BQ24" s="7">
        <v>661207079</v>
      </c>
      <c r="BR24" s="87">
        <f t="shared" si="38"/>
        <v>1</v>
      </c>
      <c r="BS24" s="102"/>
      <c r="BT24" s="86">
        <v>660375767</v>
      </c>
      <c r="BU24" s="86">
        <v>660375767</v>
      </c>
      <c r="BV24" s="87">
        <f t="shared" si="61"/>
        <v>1</v>
      </c>
      <c r="BW24" s="102"/>
      <c r="BX24" s="86">
        <v>642324922</v>
      </c>
      <c r="BY24" s="86">
        <v>642324922</v>
      </c>
      <c r="BZ24" s="87">
        <f>IF(BY24="","",BY24/BX24)</f>
        <v>1</v>
      </c>
      <c r="CA24" s="102"/>
      <c r="CB24" s="86">
        <v>614982078</v>
      </c>
      <c r="CC24" s="86">
        <v>614982078</v>
      </c>
      <c r="CD24" s="87">
        <f>IF(CC24="","",CC24/CB24)</f>
        <v>1</v>
      </c>
      <c r="CE24" s="102"/>
      <c r="CF24" s="86">
        <v>618745451</v>
      </c>
      <c r="CG24" s="86">
        <v>618745451</v>
      </c>
      <c r="CH24" s="87">
        <f>IF(CG24="","",CG24/CF24)</f>
        <v>1</v>
      </c>
      <c r="CI24" s="102"/>
      <c r="CJ24" s="86">
        <v>558962220</v>
      </c>
      <c r="CK24" s="86">
        <v>558962220</v>
      </c>
      <c r="CL24" s="87">
        <f>IF(CK24="","",CK24/CJ24)</f>
        <v>1</v>
      </c>
      <c r="CM24" s="102"/>
      <c r="CN24" s="86">
        <v>621030731</v>
      </c>
      <c r="CO24" s="86">
        <v>621030731</v>
      </c>
      <c r="CP24" s="87">
        <f t="shared" si="63"/>
        <v>1</v>
      </c>
      <c r="CQ24" s="102"/>
      <c r="CR24" s="86">
        <v>651178764</v>
      </c>
      <c r="CS24" s="86">
        <v>651178764</v>
      </c>
      <c r="CT24" s="87">
        <f t="shared" si="59"/>
        <v>1</v>
      </c>
      <c r="CU24" s="102"/>
      <c r="CV24" s="86">
        <v>655670243</v>
      </c>
      <c r="CW24" s="86">
        <v>655670243</v>
      </c>
      <c r="CX24" s="87">
        <f t="shared" si="60"/>
        <v>1</v>
      </c>
    </row>
    <row r="25" spans="1:102" ht="21.75" customHeight="1">
      <c r="A25" s="2" t="s">
        <v>53</v>
      </c>
      <c r="B25" s="152" t="s">
        <v>45</v>
      </c>
      <c r="C25" s="136">
        <v>121817</v>
      </c>
      <c r="D25" s="85">
        <v>118726</v>
      </c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138"/>
      <c r="S25" s="121"/>
      <c r="T25" s="89"/>
      <c r="U25" s="90"/>
      <c r="V25" s="93"/>
      <c r="W25" s="102"/>
      <c r="X25" s="90"/>
      <c r="Y25" s="90"/>
      <c r="Z25" s="93"/>
      <c r="AA25" s="102"/>
      <c r="AB25" s="91"/>
      <c r="AC25" s="91"/>
      <c r="AD25" s="93"/>
      <c r="AE25" s="102"/>
      <c r="AF25" s="91"/>
      <c r="AG25" s="91"/>
      <c r="AH25" s="93"/>
      <c r="AI25" s="102"/>
      <c r="AJ25" s="91"/>
      <c r="AK25" s="91"/>
      <c r="AL25" s="93"/>
      <c r="AM25" s="102"/>
      <c r="AN25" s="91"/>
      <c r="AO25" s="91"/>
      <c r="AP25" s="93"/>
      <c r="AQ25" s="27"/>
      <c r="AR25" s="91"/>
      <c r="AS25" s="91"/>
      <c r="AT25" s="93"/>
      <c r="AU25" s="102"/>
      <c r="AV25" s="91"/>
      <c r="AW25" s="91"/>
      <c r="AX25" s="93"/>
      <c r="AY25" s="102"/>
      <c r="AZ25" s="91"/>
      <c r="BA25" s="91"/>
      <c r="BB25" s="93"/>
      <c r="BC25" s="102"/>
      <c r="BD25" s="91"/>
      <c r="BE25" s="91"/>
      <c r="BF25" s="93"/>
      <c r="BG25" s="102"/>
      <c r="BH25" s="91"/>
      <c r="BI25" s="91"/>
      <c r="BJ25" s="93"/>
      <c r="BK25" s="102"/>
      <c r="BL25" s="91"/>
      <c r="BM25" s="91"/>
      <c r="BN25" s="93"/>
      <c r="BO25" s="102"/>
      <c r="BP25" s="91"/>
      <c r="BQ25" s="91"/>
      <c r="BR25" s="93"/>
      <c r="BS25" s="102"/>
      <c r="BT25" s="92"/>
      <c r="BU25" s="92"/>
      <c r="BV25" s="93"/>
      <c r="BW25" s="102"/>
      <c r="BX25" s="92"/>
      <c r="BY25" s="92"/>
      <c r="BZ25" s="93"/>
      <c r="CA25" s="102"/>
      <c r="CB25" s="92"/>
      <c r="CC25" s="92"/>
      <c r="CD25" s="93"/>
      <c r="CE25" s="102"/>
      <c r="CF25" s="92"/>
      <c r="CG25" s="92"/>
      <c r="CH25" s="93"/>
      <c r="CI25" s="102"/>
      <c r="CJ25" s="92"/>
      <c r="CK25" s="92"/>
      <c r="CL25" s="93"/>
      <c r="CM25" s="102"/>
      <c r="CN25" s="92"/>
      <c r="CO25" s="92"/>
      <c r="CP25" s="93"/>
      <c r="CQ25" s="102"/>
      <c r="CR25" s="92"/>
      <c r="CS25" s="92"/>
      <c r="CT25" s="93"/>
      <c r="CU25" s="102"/>
      <c r="CV25" s="92"/>
      <c r="CW25" s="92"/>
      <c r="CX25" s="93"/>
    </row>
    <row r="26" spans="1:102" ht="21.75" customHeight="1">
      <c r="A26" s="2" t="s">
        <v>54</v>
      </c>
      <c r="B26" s="152" t="s">
        <v>45</v>
      </c>
      <c r="C26" s="136"/>
      <c r="D26" s="88"/>
      <c r="E26" s="85">
        <v>34836</v>
      </c>
      <c r="F26" s="88"/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138"/>
      <c r="S26" s="121"/>
      <c r="T26" s="89"/>
      <c r="U26" s="90"/>
      <c r="V26" s="93"/>
      <c r="W26" s="102"/>
      <c r="X26" s="90"/>
      <c r="Y26" s="90"/>
      <c r="Z26" s="93"/>
      <c r="AA26" s="102"/>
      <c r="AB26" s="91"/>
      <c r="AC26" s="91"/>
      <c r="AD26" s="93"/>
      <c r="AE26" s="102"/>
      <c r="AF26" s="91"/>
      <c r="AG26" s="91"/>
      <c r="AH26" s="93"/>
      <c r="AI26" s="102"/>
      <c r="AJ26" s="91"/>
      <c r="AK26" s="91"/>
      <c r="AL26" s="93"/>
      <c r="AM26" s="102"/>
      <c r="AN26" s="91"/>
      <c r="AO26" s="91"/>
      <c r="AP26" s="93"/>
      <c r="AQ26" s="27"/>
      <c r="AR26" s="91"/>
      <c r="AS26" s="91"/>
      <c r="AT26" s="93"/>
      <c r="AU26" s="102"/>
      <c r="AV26" s="91"/>
      <c r="AW26" s="91"/>
      <c r="AX26" s="93"/>
      <c r="AY26" s="102"/>
      <c r="AZ26" s="91"/>
      <c r="BA26" s="91"/>
      <c r="BB26" s="93"/>
      <c r="BC26" s="102"/>
      <c r="BD26" s="91"/>
      <c r="BE26" s="91"/>
      <c r="BF26" s="93"/>
      <c r="BG26" s="102"/>
      <c r="BH26" s="91"/>
      <c r="BI26" s="91"/>
      <c r="BJ26" s="93"/>
      <c r="BK26" s="102"/>
      <c r="BL26" s="91"/>
      <c r="BM26" s="91"/>
      <c r="BN26" s="93"/>
      <c r="BO26" s="102"/>
      <c r="BP26" s="91"/>
      <c r="BQ26" s="91"/>
      <c r="BR26" s="93"/>
      <c r="BS26" s="102"/>
      <c r="BT26" s="92"/>
      <c r="BU26" s="92"/>
      <c r="BV26" s="93"/>
      <c r="BW26" s="102"/>
      <c r="BX26" s="92"/>
      <c r="BY26" s="92"/>
      <c r="BZ26" s="93"/>
      <c r="CA26" s="102"/>
      <c r="CB26" s="92"/>
      <c r="CC26" s="92"/>
      <c r="CD26" s="93"/>
      <c r="CE26" s="102"/>
      <c r="CF26" s="92"/>
      <c r="CG26" s="92"/>
      <c r="CH26" s="93"/>
      <c r="CI26" s="102"/>
      <c r="CJ26" s="92"/>
      <c r="CK26" s="92"/>
      <c r="CL26" s="93"/>
      <c r="CM26" s="102"/>
      <c r="CN26" s="92"/>
      <c r="CO26" s="92"/>
      <c r="CP26" s="93"/>
      <c r="CQ26" s="102"/>
      <c r="CR26" s="92"/>
      <c r="CS26" s="92"/>
      <c r="CT26" s="93"/>
      <c r="CU26" s="102"/>
      <c r="CV26" s="92"/>
      <c r="CW26" s="92"/>
      <c r="CX26" s="93"/>
    </row>
    <row r="27" spans="1:102" ht="21.75" customHeight="1">
      <c r="A27" s="160" t="s">
        <v>55</v>
      </c>
      <c r="B27" s="149" t="s">
        <v>43</v>
      </c>
      <c r="C27" s="139"/>
      <c r="D27" s="80"/>
      <c r="E27" s="80"/>
      <c r="F27" s="80"/>
      <c r="G27" s="80"/>
      <c r="H27" s="80"/>
      <c r="I27" s="80"/>
      <c r="J27" s="80"/>
      <c r="K27" s="80"/>
      <c r="L27" s="80"/>
      <c r="M27" s="80"/>
      <c r="N27" s="80"/>
      <c r="O27" s="80"/>
      <c r="P27" s="80"/>
      <c r="Q27" s="80"/>
      <c r="R27" s="140"/>
      <c r="S27" s="115">
        <v>331919</v>
      </c>
      <c r="T27" s="36">
        <v>18595850</v>
      </c>
      <c r="U27" s="37">
        <v>18595850</v>
      </c>
      <c r="V27" s="52">
        <f t="shared" si="14"/>
        <v>1</v>
      </c>
      <c r="W27" s="115">
        <v>302820</v>
      </c>
      <c r="X27" s="37">
        <v>17077700</v>
      </c>
      <c r="Y27" s="37">
        <v>17077700</v>
      </c>
      <c r="Z27" s="52">
        <f t="shared" si="16"/>
        <v>1</v>
      </c>
      <c r="AA27" s="115">
        <v>279914</v>
      </c>
      <c r="AB27" s="45">
        <v>15676800</v>
      </c>
      <c r="AC27" s="45">
        <v>15676800</v>
      </c>
      <c r="AD27" s="52">
        <f t="shared" si="18"/>
        <v>1</v>
      </c>
      <c r="AE27" s="103"/>
      <c r="AF27" s="45">
        <v>16447150</v>
      </c>
      <c r="AG27" s="45">
        <v>16447150</v>
      </c>
      <c r="AH27" s="52">
        <f t="shared" si="20"/>
        <v>1</v>
      </c>
      <c r="AI27" s="103"/>
      <c r="AJ27" s="45">
        <v>10546850</v>
      </c>
      <c r="AK27" s="45">
        <v>10546850</v>
      </c>
      <c r="AL27" s="52">
        <f t="shared" si="22"/>
        <v>1</v>
      </c>
      <c r="AM27" s="103"/>
      <c r="AN27" s="45">
        <v>10655650</v>
      </c>
      <c r="AO27" s="45">
        <v>10655650</v>
      </c>
      <c r="AP27" s="52">
        <f t="shared" si="24"/>
        <v>1</v>
      </c>
      <c r="AQ27" s="22"/>
      <c r="AR27" s="45">
        <v>12208150</v>
      </c>
      <c r="AS27" s="45">
        <v>12208150</v>
      </c>
      <c r="AT27" s="52">
        <f t="shared" si="26"/>
        <v>1</v>
      </c>
      <c r="AU27" s="103"/>
      <c r="AV27" s="45">
        <v>9087450</v>
      </c>
      <c r="AW27" s="45">
        <v>6620950</v>
      </c>
      <c r="AX27" s="52">
        <f t="shared" si="28"/>
        <v>0.72860000000000003</v>
      </c>
      <c r="AY27" s="103"/>
      <c r="AZ27" s="45">
        <v>3264460</v>
      </c>
      <c r="BA27" s="45">
        <v>3264450</v>
      </c>
      <c r="BB27" s="52">
        <f t="shared" si="30"/>
        <v>1</v>
      </c>
      <c r="BC27" s="103"/>
      <c r="BD27" s="45">
        <v>3832600</v>
      </c>
      <c r="BE27" s="45">
        <v>3614050</v>
      </c>
      <c r="BF27" s="52">
        <f t="shared" si="32"/>
        <v>0.94299999999999995</v>
      </c>
      <c r="BG27" s="103"/>
      <c r="BH27" s="45">
        <v>3321550</v>
      </c>
      <c r="BI27" s="45">
        <v>3222850</v>
      </c>
      <c r="BJ27" s="52">
        <f t="shared" si="34"/>
        <v>0.97030000000000005</v>
      </c>
      <c r="BK27" s="103"/>
      <c r="BL27" s="45">
        <v>6005150</v>
      </c>
      <c r="BM27" s="45">
        <v>5179300</v>
      </c>
      <c r="BN27" s="52">
        <f t="shared" si="36"/>
        <v>0.86250000000000004</v>
      </c>
      <c r="BO27" s="103"/>
      <c r="BP27" s="45">
        <v>10898550</v>
      </c>
      <c r="BQ27" s="45">
        <v>10898550</v>
      </c>
      <c r="BR27" s="52">
        <f t="shared" si="38"/>
        <v>1</v>
      </c>
      <c r="BS27" s="103"/>
      <c r="BT27" s="62">
        <v>10880850</v>
      </c>
      <c r="BU27" s="62">
        <v>10880850</v>
      </c>
      <c r="BV27" s="52">
        <f t="shared" si="61"/>
        <v>1</v>
      </c>
      <c r="BW27" s="103"/>
      <c r="BX27" s="62">
        <v>11314450</v>
      </c>
      <c r="BY27" s="62">
        <v>11314450</v>
      </c>
      <c r="BZ27" s="52">
        <f>IF(BY27="","",BY27/BX27)</f>
        <v>1</v>
      </c>
      <c r="CA27" s="103"/>
      <c r="CB27" s="62">
        <v>11828550</v>
      </c>
      <c r="CC27" s="62">
        <v>11828550</v>
      </c>
      <c r="CD27" s="52">
        <f>IF(CC27="","",CC27/CB27)</f>
        <v>1</v>
      </c>
      <c r="CE27" s="103"/>
      <c r="CF27" s="62">
        <v>12910500</v>
      </c>
      <c r="CG27" s="62">
        <v>12910500</v>
      </c>
      <c r="CH27" s="52">
        <f>IF(CG27="","",CG27/CF27)</f>
        <v>1</v>
      </c>
      <c r="CI27" s="103"/>
      <c r="CJ27" s="62">
        <v>8696000</v>
      </c>
      <c r="CK27" s="62">
        <v>8696000</v>
      </c>
      <c r="CL27" s="52">
        <f>IF(CK27="","",CK27/CJ27)</f>
        <v>1</v>
      </c>
      <c r="CM27" s="103"/>
      <c r="CN27" s="62">
        <v>9286950</v>
      </c>
      <c r="CO27" s="62">
        <v>9286950</v>
      </c>
      <c r="CP27" s="52">
        <f t="shared" si="63"/>
        <v>1</v>
      </c>
      <c r="CQ27" s="103"/>
      <c r="CR27" s="62">
        <v>10747000</v>
      </c>
      <c r="CS27" s="62">
        <v>10747000</v>
      </c>
      <c r="CT27" s="52">
        <f t="shared" ref="CT27:CT28" si="64">IF(CS27="","",CS27/CR27)</f>
        <v>1</v>
      </c>
      <c r="CU27" s="103"/>
      <c r="CV27" s="62">
        <v>10726150</v>
      </c>
      <c r="CW27" s="62">
        <v>10726150</v>
      </c>
      <c r="CX27" s="52">
        <f t="shared" ref="CX27:CX28" si="65">IF(CW27="","",CW27/CV27)</f>
        <v>1</v>
      </c>
    </row>
    <row r="28" spans="1:102" ht="21.75" customHeight="1">
      <c r="A28" s="161"/>
      <c r="B28" s="150" t="s">
        <v>44</v>
      </c>
      <c r="C28" s="132"/>
      <c r="D28" s="78"/>
      <c r="E28" s="78"/>
      <c r="F28" s="78"/>
      <c r="G28" s="78"/>
      <c r="H28" s="78"/>
      <c r="I28" s="78"/>
      <c r="J28" s="78"/>
      <c r="K28" s="78"/>
      <c r="L28" s="78"/>
      <c r="M28" s="78"/>
      <c r="N28" s="78"/>
      <c r="O28" s="78"/>
      <c r="P28" s="78"/>
      <c r="Q28" s="78"/>
      <c r="R28" s="133"/>
      <c r="S28" s="122"/>
      <c r="T28" s="31"/>
      <c r="U28" s="31"/>
      <c r="V28" s="13" t="str">
        <f t="shared" si="14"/>
        <v/>
      </c>
      <c r="W28" s="104"/>
      <c r="X28" s="31"/>
      <c r="Y28" s="31"/>
      <c r="Z28" s="13" t="str">
        <f t="shared" si="16"/>
        <v/>
      </c>
      <c r="AA28" s="104"/>
      <c r="AB28" s="46"/>
      <c r="AC28" s="46"/>
      <c r="AD28" s="13" t="str">
        <f t="shared" si="18"/>
        <v/>
      </c>
      <c r="AE28" s="104"/>
      <c r="AF28" s="46"/>
      <c r="AG28" s="46"/>
      <c r="AH28" s="13" t="str">
        <f t="shared" si="20"/>
        <v/>
      </c>
      <c r="AI28" s="104"/>
      <c r="AJ28" s="46"/>
      <c r="AK28" s="46"/>
      <c r="AL28" s="13" t="str">
        <f t="shared" si="22"/>
        <v/>
      </c>
      <c r="AM28" s="104"/>
      <c r="AN28" s="46"/>
      <c r="AO28" s="46"/>
      <c r="AP28" s="13" t="str">
        <f t="shared" si="24"/>
        <v/>
      </c>
      <c r="AQ28" s="23"/>
      <c r="AR28" s="46"/>
      <c r="AS28" s="46"/>
      <c r="AT28" s="13" t="str">
        <f t="shared" si="26"/>
        <v/>
      </c>
      <c r="AU28" s="104"/>
      <c r="AV28" s="46"/>
      <c r="AW28" s="46"/>
      <c r="AX28" s="13" t="str">
        <f t="shared" si="28"/>
        <v/>
      </c>
      <c r="AY28" s="104"/>
      <c r="AZ28" s="46">
        <v>2466500</v>
      </c>
      <c r="BA28" s="46">
        <v>0</v>
      </c>
      <c r="BB28" s="13">
        <f t="shared" si="30"/>
        <v>0</v>
      </c>
      <c r="BC28" s="104"/>
      <c r="BD28" s="46">
        <v>2466500</v>
      </c>
      <c r="BE28" s="46">
        <v>468000</v>
      </c>
      <c r="BF28" s="13">
        <f t="shared" si="32"/>
        <v>0.18970000000000001</v>
      </c>
      <c r="BG28" s="104"/>
      <c r="BH28" s="46">
        <v>2217050</v>
      </c>
      <c r="BI28" s="46">
        <v>218550</v>
      </c>
      <c r="BJ28" s="13">
        <f t="shared" si="34"/>
        <v>9.8599999999999993E-2</v>
      </c>
      <c r="BK28" s="104"/>
      <c r="BL28" s="46">
        <v>2097200</v>
      </c>
      <c r="BM28" s="46">
        <v>0</v>
      </c>
      <c r="BN28" s="13">
        <f t="shared" si="36"/>
        <v>0</v>
      </c>
      <c r="BO28" s="104"/>
      <c r="BP28" s="8">
        <v>1998500</v>
      </c>
      <c r="BQ28" s="8">
        <v>0</v>
      </c>
      <c r="BR28" s="13">
        <f t="shared" si="38"/>
        <v>0</v>
      </c>
      <c r="BS28" s="104"/>
      <c r="BT28" s="63"/>
      <c r="BU28" s="63"/>
      <c r="BV28" s="13" t="str">
        <f t="shared" si="61"/>
        <v/>
      </c>
      <c r="BW28" s="104"/>
      <c r="BX28" s="63"/>
      <c r="BY28" s="63"/>
      <c r="BZ28" s="13" t="str">
        <f t="shared" si="62"/>
        <v/>
      </c>
      <c r="CA28" s="104"/>
      <c r="CB28" s="63"/>
      <c r="CC28" s="63"/>
      <c r="CD28" s="13" t="str">
        <f t="shared" ref="CD28" si="66">IF(CC28="","",CC28/CB28)</f>
        <v/>
      </c>
      <c r="CE28" s="104"/>
      <c r="CF28" s="63"/>
      <c r="CG28" s="63"/>
      <c r="CH28" s="13" t="str">
        <f t="shared" ref="CH28" si="67">IF(CG28="","",CG28/CF28)</f>
        <v/>
      </c>
      <c r="CI28" s="104"/>
      <c r="CJ28" s="63"/>
      <c r="CK28" s="63"/>
      <c r="CL28" s="13" t="str">
        <f t="shared" ref="CL28" si="68">IF(CK28="","",CK28/CJ28)</f>
        <v/>
      </c>
      <c r="CM28" s="104"/>
      <c r="CN28" s="63"/>
      <c r="CO28" s="63"/>
      <c r="CP28" s="13" t="str">
        <f t="shared" ref="CP28" si="69">IF(CO28="","",CO28/CN28)</f>
        <v/>
      </c>
      <c r="CQ28" s="104"/>
      <c r="CR28" s="63"/>
      <c r="CS28" s="63"/>
      <c r="CT28" s="13" t="str">
        <f t="shared" si="64"/>
        <v/>
      </c>
      <c r="CU28" s="104"/>
      <c r="CV28" s="63"/>
      <c r="CW28" s="63"/>
      <c r="CX28" s="13" t="str">
        <f t="shared" si="65"/>
        <v/>
      </c>
    </row>
    <row r="29" spans="1:102" ht="21.75" customHeight="1" thickBot="1">
      <c r="A29" s="162"/>
      <c r="B29" s="153" t="s">
        <v>45</v>
      </c>
      <c r="C29" s="141"/>
      <c r="D29" s="81"/>
      <c r="E29" s="81"/>
      <c r="F29" s="81"/>
      <c r="G29" s="81"/>
      <c r="H29" s="81"/>
      <c r="I29" s="81"/>
      <c r="J29" s="81"/>
      <c r="K29" s="82">
        <v>11393</v>
      </c>
      <c r="L29" s="82">
        <v>22292</v>
      </c>
      <c r="M29" s="82">
        <v>21653</v>
      </c>
      <c r="N29" s="82">
        <v>20994</v>
      </c>
      <c r="O29" s="82">
        <v>24494</v>
      </c>
      <c r="P29" s="82">
        <v>22779</v>
      </c>
      <c r="Q29" s="82">
        <v>22790</v>
      </c>
      <c r="R29" s="142">
        <v>21048</v>
      </c>
      <c r="S29" s="123">
        <f>SUM(S27:S28)</f>
        <v>331919</v>
      </c>
      <c r="T29" s="38">
        <f>SUM(T27:T28)</f>
        <v>18595850</v>
      </c>
      <c r="U29" s="38">
        <f>SUM(U27:U28)</f>
        <v>18595850</v>
      </c>
      <c r="V29" s="14">
        <f t="shared" si="14"/>
        <v>1</v>
      </c>
      <c r="W29" s="116">
        <f>SUM(W27:W28)</f>
        <v>302820</v>
      </c>
      <c r="X29" s="38">
        <f>SUM(X27:X28)</f>
        <v>17077700</v>
      </c>
      <c r="Y29" s="38">
        <f>SUM(Y27:Y28)</f>
        <v>17077700</v>
      </c>
      <c r="Z29" s="14">
        <f t="shared" si="16"/>
        <v>1</v>
      </c>
      <c r="AA29" s="116">
        <f>SUM(AA27:AA28)</f>
        <v>279914</v>
      </c>
      <c r="AB29" s="47">
        <f>SUM(AB27:AB28)</f>
        <v>15676800</v>
      </c>
      <c r="AC29" s="47">
        <f>SUM(AC27:AC28)</f>
        <v>15676800</v>
      </c>
      <c r="AD29" s="14">
        <f t="shared" si="18"/>
        <v>1</v>
      </c>
      <c r="AE29" s="105"/>
      <c r="AF29" s="47">
        <f>SUM(AF27:AF28)</f>
        <v>16447150</v>
      </c>
      <c r="AG29" s="47">
        <f>SUM(AG27:AG28)</f>
        <v>16447150</v>
      </c>
      <c r="AH29" s="14">
        <f t="shared" si="20"/>
        <v>1</v>
      </c>
      <c r="AI29" s="105"/>
      <c r="AJ29" s="47">
        <f>SUM(AJ27:AJ28)</f>
        <v>10546850</v>
      </c>
      <c r="AK29" s="47">
        <f>SUM(AK27:AK28)</f>
        <v>10546850</v>
      </c>
      <c r="AL29" s="14">
        <f t="shared" si="22"/>
        <v>1</v>
      </c>
      <c r="AM29" s="105"/>
      <c r="AN29" s="47">
        <f>SUM(AN27:AN28)</f>
        <v>10655650</v>
      </c>
      <c r="AO29" s="47">
        <f>SUM(AO27:AO28)</f>
        <v>10655650</v>
      </c>
      <c r="AP29" s="14">
        <f t="shared" si="24"/>
        <v>1</v>
      </c>
      <c r="AQ29" s="53"/>
      <c r="AR29" s="47">
        <f>SUM(AR27:AR28)</f>
        <v>12208150</v>
      </c>
      <c r="AS29" s="47">
        <f>SUM(AS27:AS28)</f>
        <v>12208150</v>
      </c>
      <c r="AT29" s="14">
        <f t="shared" si="26"/>
        <v>1</v>
      </c>
      <c r="AU29" s="105"/>
      <c r="AV29" s="47">
        <f>SUM(AV27:AV28)</f>
        <v>9087450</v>
      </c>
      <c r="AW29" s="47">
        <f>SUM(AW27:AW28)</f>
        <v>6620950</v>
      </c>
      <c r="AX29" s="14">
        <f t="shared" si="28"/>
        <v>0.72860000000000003</v>
      </c>
      <c r="AY29" s="105"/>
      <c r="AZ29" s="47">
        <f>SUM(AZ27:AZ28)</f>
        <v>5730960</v>
      </c>
      <c r="BA29" s="47">
        <f>SUM(BA27:BA28)</f>
        <v>3264450</v>
      </c>
      <c r="BB29" s="14">
        <f t="shared" si="30"/>
        <v>0.5696</v>
      </c>
      <c r="BC29" s="105"/>
      <c r="BD29" s="47">
        <f>SUM(BD27:BD28)</f>
        <v>6299100</v>
      </c>
      <c r="BE29" s="47">
        <f>SUM(BE27:BE28)</f>
        <v>4082050</v>
      </c>
      <c r="BF29" s="14">
        <f t="shared" si="32"/>
        <v>0.64800000000000002</v>
      </c>
      <c r="BG29" s="105"/>
      <c r="BH29" s="47">
        <f>SUM(BH27:BH28)</f>
        <v>5538600</v>
      </c>
      <c r="BI29" s="47">
        <f>SUM(BI27:BI28)</f>
        <v>3441400</v>
      </c>
      <c r="BJ29" s="14">
        <f t="shared" si="34"/>
        <v>0.62129999999999996</v>
      </c>
      <c r="BK29" s="105"/>
      <c r="BL29" s="47">
        <f>SUM(BL27:BL28)</f>
        <v>8102350</v>
      </c>
      <c r="BM29" s="47">
        <f>SUM(BM27:BM28)</f>
        <v>5179300</v>
      </c>
      <c r="BN29" s="14">
        <f t="shared" si="36"/>
        <v>0.63919999999999999</v>
      </c>
      <c r="BO29" s="105"/>
      <c r="BP29" s="9">
        <f>SUM(BP27:BP28)</f>
        <v>12897050</v>
      </c>
      <c r="BQ29" s="9">
        <f>SUM(BQ27:BQ28)</f>
        <v>10898550</v>
      </c>
      <c r="BR29" s="14">
        <f t="shared" si="38"/>
        <v>0.84499999999999997</v>
      </c>
      <c r="BS29" s="105"/>
      <c r="BT29" s="57">
        <f>IF(BT27="","",SUM(BT27:BT28))</f>
        <v>10880850</v>
      </c>
      <c r="BU29" s="57">
        <f>IF(BU27="","",SUM(BU27:BU28))</f>
        <v>10880850</v>
      </c>
      <c r="BV29" s="14">
        <f t="shared" si="61"/>
        <v>1</v>
      </c>
      <c r="BW29" s="105"/>
      <c r="BX29" s="57">
        <f>IF(BX27="","",SUM(BX27:BX28))</f>
        <v>11314450</v>
      </c>
      <c r="BY29" s="57">
        <f>IF(BY27="","",SUM(BY27:BY28))</f>
        <v>11314450</v>
      </c>
      <c r="BZ29" s="14">
        <f>IF(BY29="","",BY29/BX29)</f>
        <v>1</v>
      </c>
      <c r="CA29" s="105"/>
      <c r="CB29" s="57">
        <f>IF(CB27="","",SUM(CB27:CB28))</f>
        <v>11828550</v>
      </c>
      <c r="CC29" s="57">
        <f>IF(CC27="","",SUM(CC27:CC28))</f>
        <v>11828550</v>
      </c>
      <c r="CD29" s="14">
        <f>IF(CC29="","",CC29/CB29)</f>
        <v>1</v>
      </c>
      <c r="CE29" s="105"/>
      <c r="CF29" s="57">
        <f>IF(CF27="","",SUM(CF27:CF28))</f>
        <v>12910500</v>
      </c>
      <c r="CG29" s="57">
        <f>IF(CG27="","",SUM(CG27:CG28))</f>
        <v>12910500</v>
      </c>
      <c r="CH29" s="14">
        <f>IF(CG29="","",CG29/CF29)</f>
        <v>1</v>
      </c>
      <c r="CI29" s="105"/>
      <c r="CJ29" s="57">
        <f>IF(CJ27="","",SUM(CJ27:CJ28))</f>
        <v>8696000</v>
      </c>
      <c r="CK29" s="57">
        <f>IF(CK27="","",SUM(CK27:CK28))</f>
        <v>8696000</v>
      </c>
      <c r="CL29" s="14">
        <f>IF(CK29="","",CK29/CJ29)</f>
        <v>1</v>
      </c>
      <c r="CM29" s="105"/>
      <c r="CN29" s="57">
        <f>IF(CN27="","",SUM(CN27:CN28))</f>
        <v>9286950</v>
      </c>
      <c r="CO29" s="57">
        <f>IF(CO27="","",SUM(CO27:CO28))</f>
        <v>9286950</v>
      </c>
      <c r="CP29" s="14">
        <f>IF(CO29="","",CO29/CN29)</f>
        <v>1</v>
      </c>
      <c r="CQ29" s="105"/>
      <c r="CR29" s="57">
        <f>IF(CR27="","",SUM(CR27:CR28))</f>
        <v>10747000</v>
      </c>
      <c r="CS29" s="57">
        <f>IF(CS27="","",SUM(CS27:CS28))</f>
        <v>10747000</v>
      </c>
      <c r="CT29" s="14">
        <f>IF(CS29="","",CS29/CR29)</f>
        <v>1</v>
      </c>
      <c r="CU29" s="105"/>
      <c r="CV29" s="57">
        <f>IF(CV27="","",SUM(CV27:CV28))</f>
        <v>10726150</v>
      </c>
      <c r="CW29" s="57">
        <f>IF(CW27="","",SUM(CW27:CW28))</f>
        <v>10726150</v>
      </c>
      <c r="CX29" s="14">
        <f>IF(CW29="","",CW29/CV29)</f>
        <v>1</v>
      </c>
    </row>
    <row r="30" spans="1:102" ht="11.25" customHeight="1" thickBot="1">
      <c r="A30" s="67"/>
      <c r="B30" s="68"/>
      <c r="C30" s="83"/>
      <c r="D30" s="83"/>
      <c r="E30" s="83"/>
      <c r="F30" s="83"/>
      <c r="G30" s="83"/>
      <c r="H30" s="83"/>
      <c r="I30" s="83"/>
      <c r="J30" s="83"/>
      <c r="K30" s="83"/>
      <c r="L30" s="83"/>
      <c r="M30" s="83"/>
      <c r="N30" s="83"/>
      <c r="O30" s="83"/>
      <c r="P30" s="83"/>
      <c r="Q30" s="83"/>
      <c r="R30" s="83"/>
      <c r="S30" s="69"/>
      <c r="T30" s="54"/>
      <c r="U30" s="54"/>
      <c r="V30" s="39"/>
      <c r="W30" s="69"/>
      <c r="X30" s="54"/>
      <c r="Y30" s="54"/>
      <c r="Z30" s="39"/>
      <c r="AA30" s="69"/>
      <c r="AB30" s="55"/>
      <c r="AC30" s="55"/>
      <c r="AD30" s="39"/>
      <c r="AE30" s="69"/>
      <c r="AF30" s="55"/>
      <c r="AG30" s="55"/>
      <c r="AH30" s="39"/>
      <c r="AI30" s="69"/>
      <c r="AJ30" s="55"/>
      <c r="AK30" s="55"/>
      <c r="AL30" s="39"/>
      <c r="AM30" s="113"/>
      <c r="AN30" s="55"/>
      <c r="AO30" s="55"/>
      <c r="AP30" s="114"/>
      <c r="AQ30" s="69"/>
      <c r="AR30" s="55"/>
      <c r="AS30" s="55"/>
      <c r="AT30" s="39"/>
      <c r="AU30" s="69"/>
      <c r="AV30" s="55"/>
      <c r="AW30" s="55"/>
      <c r="AX30" s="39"/>
      <c r="AY30" s="69"/>
      <c r="AZ30" s="55"/>
      <c r="BA30" s="55"/>
      <c r="BB30" s="39"/>
      <c r="BC30" s="69"/>
      <c r="BD30" s="55"/>
      <c r="BE30" s="55"/>
      <c r="BF30" s="39"/>
      <c r="BG30" s="69"/>
      <c r="BH30" s="55"/>
      <c r="BI30" s="55"/>
      <c r="BJ30" s="39"/>
      <c r="BK30" s="69"/>
      <c r="BL30" s="55"/>
      <c r="BM30" s="55"/>
      <c r="BN30" s="56"/>
      <c r="BO30" s="69"/>
      <c r="BP30" s="55"/>
      <c r="BQ30" s="55"/>
      <c r="BR30" s="39"/>
      <c r="BS30" s="70"/>
      <c r="BT30" s="71"/>
      <c r="BU30" s="71"/>
      <c r="BV30" s="72"/>
      <c r="BW30" s="70"/>
      <c r="BX30" s="71"/>
      <c r="BY30" s="71"/>
      <c r="BZ30" s="72"/>
      <c r="CA30" s="70"/>
      <c r="CB30" s="71"/>
      <c r="CC30" s="71"/>
      <c r="CD30" s="72"/>
      <c r="CE30" s="70"/>
      <c r="CF30" s="71"/>
      <c r="CG30" s="71"/>
      <c r="CH30" s="72"/>
      <c r="CI30" s="70"/>
      <c r="CJ30" s="71"/>
      <c r="CK30" s="71"/>
      <c r="CL30" s="72"/>
      <c r="CM30" s="70"/>
      <c r="CN30" s="71"/>
      <c r="CO30" s="71"/>
      <c r="CP30" s="72"/>
      <c r="CQ30" s="70"/>
      <c r="CR30" s="71"/>
      <c r="CS30" s="71"/>
      <c r="CT30" s="72"/>
      <c r="CU30" s="70"/>
      <c r="CV30" s="71"/>
      <c r="CW30" s="71"/>
      <c r="CX30" s="72"/>
    </row>
    <row r="31" spans="1:102" ht="23.1" customHeight="1" thickBot="1">
      <c r="A31" s="154" t="s">
        <v>56</v>
      </c>
      <c r="B31" s="155"/>
      <c r="C31" s="143"/>
      <c r="D31" s="94"/>
      <c r="E31" s="94"/>
      <c r="F31" s="94"/>
      <c r="G31" s="94"/>
      <c r="H31" s="94"/>
      <c r="I31" s="94"/>
      <c r="J31" s="94"/>
      <c r="K31" s="94"/>
      <c r="L31" s="94"/>
      <c r="M31" s="94"/>
      <c r="N31" s="94"/>
      <c r="O31" s="94"/>
      <c r="P31" s="94"/>
      <c r="Q31" s="94"/>
      <c r="R31" s="144"/>
      <c r="S31" s="124"/>
      <c r="T31" s="125">
        <v>34422400</v>
      </c>
      <c r="U31" s="117">
        <v>34422400</v>
      </c>
      <c r="V31" s="111">
        <f>U31/T31</f>
        <v>1</v>
      </c>
      <c r="W31" s="106"/>
      <c r="X31" s="117">
        <v>40031900</v>
      </c>
      <c r="Y31" s="117">
        <v>40031900</v>
      </c>
      <c r="Z31" s="111">
        <f>Y31/X31</f>
        <v>1</v>
      </c>
      <c r="AA31" s="106"/>
      <c r="AB31" s="43">
        <v>43370900</v>
      </c>
      <c r="AC31" s="43">
        <v>43370900</v>
      </c>
      <c r="AD31" s="111">
        <f>AC31/AB31</f>
        <v>1</v>
      </c>
      <c r="AE31" s="106"/>
      <c r="AF31" s="43">
        <v>50501900</v>
      </c>
      <c r="AG31" s="43">
        <v>50501900</v>
      </c>
      <c r="AH31" s="111">
        <f>AG31/AF31</f>
        <v>1</v>
      </c>
      <c r="AI31" s="106"/>
      <c r="AJ31" s="43">
        <v>48476000</v>
      </c>
      <c r="AK31" s="43">
        <v>48476000</v>
      </c>
      <c r="AL31" s="111">
        <v>1</v>
      </c>
      <c r="AM31" s="106"/>
      <c r="AN31" s="43">
        <v>45247200</v>
      </c>
      <c r="AO31" s="43">
        <v>45247200</v>
      </c>
      <c r="AP31" s="111">
        <f>AO31/AN31</f>
        <v>1</v>
      </c>
      <c r="AQ31" s="106"/>
      <c r="AR31" s="43">
        <v>44514000</v>
      </c>
      <c r="AS31" s="43">
        <v>44514900</v>
      </c>
      <c r="AT31" s="111">
        <f>AS31/AR31</f>
        <v>1.0000202183582694</v>
      </c>
      <c r="AU31" s="106"/>
      <c r="AV31" s="43">
        <v>44890200</v>
      </c>
      <c r="AW31" s="43">
        <v>44890200</v>
      </c>
      <c r="AX31" s="111">
        <f>AW31/AV31</f>
        <v>1</v>
      </c>
      <c r="AY31" s="106"/>
      <c r="AZ31" s="43">
        <v>38464000</v>
      </c>
      <c r="BA31" s="43">
        <v>38464000</v>
      </c>
      <c r="BB31" s="111">
        <f>BA31/AZ31</f>
        <v>1</v>
      </c>
      <c r="BC31" s="106"/>
      <c r="BD31" s="43">
        <v>30198600</v>
      </c>
      <c r="BE31" s="43">
        <v>30198600</v>
      </c>
      <c r="BF31" s="111">
        <f>BE31/BD31</f>
        <v>1</v>
      </c>
      <c r="BG31" s="106"/>
      <c r="BH31" s="43">
        <v>36270100</v>
      </c>
      <c r="BI31" s="43">
        <v>36270100</v>
      </c>
      <c r="BJ31" s="111">
        <f>BI31/BH31</f>
        <v>1</v>
      </c>
      <c r="BK31" s="106"/>
      <c r="BL31" s="43">
        <v>32990500</v>
      </c>
      <c r="BM31" s="43">
        <v>32990500</v>
      </c>
      <c r="BN31" s="109">
        <f>BM31/BL31</f>
        <v>1</v>
      </c>
      <c r="BO31" s="106"/>
      <c r="BP31" s="20">
        <v>32942300</v>
      </c>
      <c r="BQ31" s="20">
        <v>32942300</v>
      </c>
      <c r="BR31" s="58">
        <f>BQ31/BP31</f>
        <v>1</v>
      </c>
      <c r="BS31" s="106"/>
      <c r="BT31" s="64">
        <v>32911600</v>
      </c>
      <c r="BU31" s="64">
        <v>32911600</v>
      </c>
      <c r="BV31" s="58">
        <f>IF(BU31="","",BU31/BT31)</f>
        <v>1</v>
      </c>
      <c r="BW31" s="106"/>
      <c r="BX31" s="64">
        <v>28772200</v>
      </c>
      <c r="BY31" s="64">
        <v>28772200</v>
      </c>
      <c r="BZ31" s="58">
        <f>IF(BY31="","",BY31/BX31)</f>
        <v>1</v>
      </c>
      <c r="CA31" s="106"/>
      <c r="CB31" s="64">
        <v>28748900</v>
      </c>
      <c r="CC31" s="64">
        <v>28748900</v>
      </c>
      <c r="CD31" s="58">
        <f>IF(CC31="","",CC31/CB31)</f>
        <v>1</v>
      </c>
      <c r="CE31" s="106"/>
      <c r="CF31" s="64">
        <v>28828300</v>
      </c>
      <c r="CG31" s="64">
        <v>28828300</v>
      </c>
      <c r="CH31" s="58">
        <f>IF(CG31="","",CG31/CF31)</f>
        <v>1</v>
      </c>
      <c r="CI31" s="106"/>
      <c r="CJ31" s="64">
        <v>28549800</v>
      </c>
      <c r="CK31" s="64">
        <v>28549800</v>
      </c>
      <c r="CL31" s="58">
        <f>IF(CK31="","",CK31/CJ31)</f>
        <v>1</v>
      </c>
      <c r="CM31" s="106"/>
      <c r="CN31" s="64">
        <v>28541300</v>
      </c>
      <c r="CO31" s="64">
        <v>28541300</v>
      </c>
      <c r="CP31" s="58">
        <f>IF(CO31="","",CO31/CN31)</f>
        <v>1</v>
      </c>
      <c r="CQ31" s="106"/>
      <c r="CR31" s="64">
        <v>25287600</v>
      </c>
      <c r="CS31" s="64">
        <v>25287600</v>
      </c>
      <c r="CT31" s="58">
        <f>IF(CS31="","",CS31/CR31)</f>
        <v>1</v>
      </c>
      <c r="CU31" s="106"/>
      <c r="CV31" s="64">
        <v>25246200</v>
      </c>
      <c r="CW31" s="64">
        <v>25246200</v>
      </c>
      <c r="CX31" s="58">
        <f>IF(CW31="","",CW31/CV31)</f>
        <v>1</v>
      </c>
    </row>
    <row r="32" spans="1:102" ht="11.25" customHeight="1" thickBot="1">
      <c r="A32" s="65"/>
      <c r="B32" s="65"/>
      <c r="C32" s="84"/>
      <c r="D32" s="84"/>
      <c r="E32" s="84"/>
      <c r="F32" s="84"/>
      <c r="G32" s="84"/>
      <c r="H32" s="84"/>
      <c r="I32" s="84"/>
      <c r="J32" s="84"/>
      <c r="K32" s="84"/>
      <c r="L32" s="84"/>
      <c r="M32" s="84"/>
      <c r="N32" s="84"/>
      <c r="O32" s="84"/>
      <c r="P32" s="84"/>
      <c r="Q32" s="84"/>
      <c r="R32" s="84"/>
      <c r="S32" s="66"/>
      <c r="T32" s="41"/>
      <c r="U32" s="41"/>
      <c r="V32" s="42"/>
      <c r="W32" s="66"/>
      <c r="X32" s="41"/>
      <c r="Y32" s="41"/>
      <c r="Z32" s="42"/>
      <c r="AA32" s="66"/>
      <c r="AB32" s="48"/>
      <c r="AC32" s="48"/>
      <c r="AD32" s="42"/>
      <c r="AE32" s="66"/>
      <c r="AF32" s="48"/>
      <c r="AG32" s="48"/>
      <c r="AH32" s="42"/>
      <c r="AI32" s="66"/>
      <c r="AJ32" s="48"/>
      <c r="AK32" s="48"/>
      <c r="AL32" s="42"/>
      <c r="AM32" s="66"/>
      <c r="AN32" s="48"/>
      <c r="AO32" s="48"/>
      <c r="AP32" s="42"/>
      <c r="AQ32" s="66"/>
      <c r="AR32" s="48"/>
      <c r="AS32" s="48"/>
      <c r="AT32" s="42"/>
      <c r="AU32" s="66"/>
      <c r="AV32" s="48"/>
      <c r="AW32" s="48"/>
      <c r="AX32" s="42"/>
      <c r="AY32" s="66"/>
      <c r="AZ32" s="48"/>
      <c r="BA32" s="48"/>
      <c r="BB32" s="42"/>
      <c r="BC32" s="66"/>
      <c r="BD32" s="48"/>
      <c r="BE32" s="48"/>
      <c r="BF32" s="42"/>
      <c r="BG32" s="66"/>
      <c r="BH32" s="48"/>
      <c r="BI32" s="48"/>
      <c r="BJ32" s="42"/>
      <c r="BK32" s="66"/>
      <c r="BL32" s="48"/>
      <c r="BM32" s="48"/>
      <c r="BN32" s="49"/>
      <c r="BO32" s="66"/>
      <c r="BP32" s="48"/>
      <c r="BQ32" s="48"/>
      <c r="BR32" s="42"/>
      <c r="BS32" s="66"/>
      <c r="BT32" s="48"/>
      <c r="BU32" s="48"/>
      <c r="BV32" s="42"/>
      <c r="BW32" s="66"/>
      <c r="BX32" s="48"/>
      <c r="BY32" s="48"/>
      <c r="BZ32" s="42"/>
      <c r="CA32" s="66"/>
      <c r="CB32" s="48"/>
      <c r="CC32" s="48"/>
      <c r="CD32" s="42"/>
      <c r="CE32" s="66"/>
      <c r="CF32" s="48"/>
      <c r="CG32" s="48"/>
      <c r="CH32" s="42"/>
      <c r="CI32" s="66"/>
      <c r="CJ32" s="48"/>
      <c r="CK32" s="48"/>
      <c r="CL32" s="42"/>
      <c r="CM32" s="66"/>
      <c r="CN32" s="48"/>
      <c r="CO32" s="48"/>
      <c r="CP32" s="42"/>
      <c r="CQ32" s="66"/>
      <c r="CR32" s="48"/>
      <c r="CS32" s="48"/>
      <c r="CT32" s="42"/>
      <c r="CU32" s="66"/>
      <c r="CV32" s="48"/>
      <c r="CW32" s="48"/>
      <c r="CX32" s="42"/>
    </row>
    <row r="33" spans="1:102" ht="22.5" customHeight="1" thickBot="1">
      <c r="A33" s="19" t="s">
        <v>57</v>
      </c>
      <c r="B33" s="156"/>
      <c r="C33" s="145"/>
      <c r="D33" s="95"/>
      <c r="E33" s="95"/>
      <c r="F33" s="95"/>
      <c r="G33" s="95"/>
      <c r="H33" s="95"/>
      <c r="I33" s="95"/>
      <c r="J33" s="95"/>
      <c r="K33" s="95"/>
      <c r="L33" s="95"/>
      <c r="M33" s="95"/>
      <c r="N33" s="95"/>
      <c r="O33" s="95"/>
      <c r="P33" s="95"/>
      <c r="Q33" s="95"/>
      <c r="R33" s="146"/>
      <c r="S33" s="124"/>
      <c r="T33" s="43">
        <v>1493412300</v>
      </c>
      <c r="U33" s="43">
        <v>1299367564</v>
      </c>
      <c r="V33" s="110">
        <v>87.01</v>
      </c>
      <c r="W33" s="107"/>
      <c r="X33" s="43">
        <v>1547470100</v>
      </c>
      <c r="Y33" s="43">
        <v>1356381464</v>
      </c>
      <c r="Z33" s="110">
        <v>87.65</v>
      </c>
      <c r="AA33" s="107"/>
      <c r="AB33" s="43">
        <v>1660482600</v>
      </c>
      <c r="AC33" s="43">
        <v>1474101323</v>
      </c>
      <c r="AD33" s="110">
        <v>88.78</v>
      </c>
      <c r="AE33" s="107"/>
      <c r="AF33" s="43">
        <v>1764922900</v>
      </c>
      <c r="AG33" s="43">
        <v>1590790535</v>
      </c>
      <c r="AH33" s="110">
        <v>90.13</v>
      </c>
      <c r="AI33" s="107"/>
      <c r="AJ33" s="43">
        <v>1836038856</v>
      </c>
      <c r="AK33" s="43">
        <v>1635055129</v>
      </c>
      <c r="AL33" s="110">
        <v>89.05</v>
      </c>
      <c r="AM33" s="107"/>
      <c r="AN33" s="43">
        <v>1449812900</v>
      </c>
      <c r="AO33" s="43">
        <v>1259068896</v>
      </c>
      <c r="AP33" s="110">
        <v>86.84</v>
      </c>
      <c r="AQ33" s="107"/>
      <c r="AR33" s="43">
        <v>1448400300</v>
      </c>
      <c r="AS33" s="43">
        <v>1255117766</v>
      </c>
      <c r="AT33" s="110">
        <v>86.66</v>
      </c>
      <c r="AU33" s="107"/>
      <c r="AV33" s="43">
        <v>1465868300</v>
      </c>
      <c r="AW33" s="43">
        <v>1293030556</v>
      </c>
      <c r="AX33" s="110">
        <v>88.21</v>
      </c>
      <c r="AY33" s="107"/>
      <c r="AZ33" s="43">
        <v>1492133500</v>
      </c>
      <c r="BA33" s="43">
        <v>1340315996</v>
      </c>
      <c r="BB33" s="110">
        <v>89.83</v>
      </c>
      <c r="BC33" s="107"/>
      <c r="BD33" s="43">
        <v>1503609322</v>
      </c>
      <c r="BE33" s="43">
        <v>1357703202</v>
      </c>
      <c r="BF33" s="112">
        <v>90.3</v>
      </c>
      <c r="BG33" s="107"/>
      <c r="BH33" s="43">
        <v>1482241400</v>
      </c>
      <c r="BI33" s="43">
        <v>1348893836</v>
      </c>
      <c r="BJ33" s="112">
        <v>91</v>
      </c>
      <c r="BK33" s="107"/>
      <c r="BL33" s="43">
        <v>1408138300</v>
      </c>
      <c r="BM33" s="43">
        <v>1287732681</v>
      </c>
      <c r="BN33" s="110">
        <v>91.45</v>
      </c>
      <c r="BO33" s="107"/>
      <c r="BP33" s="20">
        <v>1306317100</v>
      </c>
      <c r="BQ33" s="20">
        <v>1202709406</v>
      </c>
      <c r="BR33" s="108">
        <v>92.07</v>
      </c>
      <c r="BS33" s="107"/>
      <c r="BT33" s="64">
        <v>1254250100</v>
      </c>
      <c r="BU33" s="64">
        <v>1164464948</v>
      </c>
      <c r="BV33" s="108">
        <v>92.84</v>
      </c>
      <c r="BW33" s="107"/>
      <c r="BX33" s="64">
        <v>1173300200</v>
      </c>
      <c r="BY33" s="64">
        <v>1097364420</v>
      </c>
      <c r="BZ33" s="58">
        <f>IF(BY33="","",BY33/BX33)</f>
        <v>0.93528017808230157</v>
      </c>
      <c r="CA33" s="107"/>
      <c r="CB33" s="64">
        <v>1190229100</v>
      </c>
      <c r="CC33" s="64">
        <v>1113533231</v>
      </c>
      <c r="CD33" s="58">
        <f>IF(CC33="","",CC33/CB33)</f>
        <v>0.93556209556630732</v>
      </c>
      <c r="CE33" s="107"/>
      <c r="CF33" s="64">
        <v>1154423450</v>
      </c>
      <c r="CG33" s="64">
        <v>1088971202</v>
      </c>
      <c r="CH33" s="58">
        <f>IF(CG33="","",CG33/CF33)</f>
        <v>0.94330308518940775</v>
      </c>
      <c r="CI33" s="107"/>
      <c r="CJ33" s="64">
        <v>1082682900</v>
      </c>
      <c r="CK33" s="64">
        <v>1037098995</v>
      </c>
      <c r="CL33" s="58">
        <f>IF(CK33="","",CK33/CJ33)</f>
        <v>0.95789727075212883</v>
      </c>
      <c r="CM33" s="107"/>
      <c r="CN33" s="64">
        <v>1077417700</v>
      </c>
      <c r="CO33" s="64">
        <v>1035950649</v>
      </c>
      <c r="CP33" s="58">
        <f>IF(CO33="","",CO33/CN33)</f>
        <v>0.96151255822138437</v>
      </c>
      <c r="CQ33" s="107"/>
      <c r="CR33" s="64">
        <v>1031347300</v>
      </c>
      <c r="CS33" s="64">
        <v>996821411</v>
      </c>
      <c r="CT33" s="58">
        <f>IF(CS33="","",CS33/CR33)</f>
        <v>0.96652350861828984</v>
      </c>
      <c r="CU33" s="107"/>
      <c r="CV33" s="64">
        <v>971313300</v>
      </c>
      <c r="CW33" s="64">
        <v>927813905</v>
      </c>
      <c r="CX33" s="58">
        <f>IF(CW33="","",CW33/CV33)</f>
        <v>0.95521589686870345</v>
      </c>
    </row>
  </sheetData>
  <autoFilter ref="A2:EP29" xr:uid="{71D23B3B-BD0F-4FF1-80F2-2A95C88C880B}"/>
  <mergeCells count="30">
    <mergeCell ref="CU1:CX1"/>
    <mergeCell ref="BW1:BZ1"/>
    <mergeCell ref="BG1:BJ1"/>
    <mergeCell ref="BS1:BV1"/>
    <mergeCell ref="CE1:CH1"/>
    <mergeCell ref="CI1:CL1"/>
    <mergeCell ref="CQ1:CT1"/>
    <mergeCell ref="CM1:CP1"/>
    <mergeCell ref="CA1:CD1"/>
    <mergeCell ref="AI1:AL1"/>
    <mergeCell ref="AM1:AP1"/>
    <mergeCell ref="BK1:BN1"/>
    <mergeCell ref="BO1:BR1"/>
    <mergeCell ref="AQ1:AT1"/>
    <mergeCell ref="AU1:AX1"/>
    <mergeCell ref="AY1:BB1"/>
    <mergeCell ref="BC1:BF1"/>
    <mergeCell ref="W1:Z1"/>
    <mergeCell ref="AA1:AD1"/>
    <mergeCell ref="AE1:AH1"/>
    <mergeCell ref="A27:A29"/>
    <mergeCell ref="A3:A5"/>
    <mergeCell ref="A1:A2"/>
    <mergeCell ref="S1:V1"/>
    <mergeCell ref="A6:A8"/>
    <mergeCell ref="A9:A11"/>
    <mergeCell ref="A12:A14"/>
    <mergeCell ref="A15:A17"/>
    <mergeCell ref="A18:A20"/>
    <mergeCell ref="A21:A23"/>
  </mergeCells>
  <phoneticPr fontId="2"/>
  <pageMargins left="0.59055118110236227" right="0.62992125984251968" top="0.86614173228346458" bottom="0.35433070866141736" header="0.59055118110236227" footer="0.19685039370078741"/>
  <pageSetup paperSize="9" scale="71" fitToWidth="0" orientation="landscape" horizontalDpi="300" verticalDpi="300" r:id="rId1"/>
  <headerFooter alignWithMargins="0">
    <oddHeader>&amp;L&amp;16 ４－３  市 税 の 状 況&amp;R     （単位：調定額・収入額 円,収納率 ％）</oddHeader>
    <oddFooter>&amp;L※平成１７年度分個人市民税調定件数は旧浜益村・旧厚田村を除く。&amp;R資料　税務課・納税課・国民健康保険課</oddFooter>
  </headerFooter>
  <colBreaks count="6" manualBreakCount="6">
    <brk id="30" max="32" man="1"/>
    <brk id="42" max="32" man="1"/>
    <brk id="54" max="32" man="1"/>
    <brk id="66" max="32" man="1"/>
    <brk id="78" max="32" man="1"/>
    <brk id="90" max="32" man="1"/>
  </colBreaks>
  <ignoredErrors>
    <ignoredError sqref="T29:U29 X29:Y29 AB29:AC29 AF29:AG29 AJ29:AK29 AN29:AO29 AR29:AS29 AV29:AW29 AZ29:BA29 BD29:BE29 BH29:BI29 BL29:BM29 BP29:BQ29 BT29:BU29 BX29:BY29" formulaRange="1"/>
    <ignoredError sqref="V29 Z29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82856bb-1001-4b4b-84e6-960bc2f817c3" xsi:nil="true"/>
    <lcf76f155ced4ddcb4097134ff3c332f xmlns="eef473e7-79dd-4dbb-8daa-461d5cc3dd82">
      <Terms xmlns="http://schemas.microsoft.com/office/infopath/2007/PartnerControls"/>
    </lcf76f155ced4ddcb4097134ff3c332f>
    <_Flow_SignoffStatus xmlns="eef473e7-79dd-4dbb-8daa-461d5cc3dd82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00F236E650AF984F9BCFF8BF3F59EF70" ma:contentTypeVersion="21" ma:contentTypeDescription="新しいドキュメントを作成します。" ma:contentTypeScope="" ma:versionID="c6bbf3b1c41776e01f15b6a71772762e">
  <xsd:schema xmlns:xsd="http://www.w3.org/2001/XMLSchema" xmlns:xs="http://www.w3.org/2001/XMLSchema" xmlns:p="http://schemas.microsoft.com/office/2006/metadata/properties" xmlns:ns2="a82856bb-1001-4b4b-84e6-960bc2f817c3" xmlns:ns3="eef473e7-79dd-4dbb-8daa-461d5cc3dd82" targetNamespace="http://schemas.microsoft.com/office/2006/metadata/properties" ma:root="true" ma:fieldsID="63d2a7ac43322fd8dbacbe1fc7484db9" ns2:_="" ns3:_="">
    <xsd:import namespace="a82856bb-1001-4b4b-84e6-960bc2f817c3"/>
    <xsd:import namespace="eef473e7-79dd-4dbb-8daa-461d5cc3dd82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LengthInSeconds" minOccurs="0"/>
                <xsd:element ref="ns2:TaxCatchAll" minOccurs="0"/>
                <xsd:element ref="ns3:lcf76f155ced4ddcb4097134ff3c332f" minOccurs="0"/>
                <xsd:element ref="ns3:_Flow_SignoffStatus" minOccurs="0"/>
                <xsd:element ref="ns3:MediaServiceLocation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2856bb-1001-4b4b-84e6-960bc2f817c3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6237418e-fd63-4522-8538-b7f78cad862b}" ma:internalName="TaxCatchAll" ma:showField="CatchAllData" ma:web="a82856bb-1001-4b4b-84e6-960bc2f817c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f473e7-79dd-4dbb-8daa-461d5cc3dd8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画像タグ" ma:readOnly="false" ma:fieldId="{5cf76f15-5ced-4ddc-b409-7134ff3c332f}" ma:taxonomyMulti="true" ma:sspId="ebfaa367-4224-4a00-be64-0ca15dc2d06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_Flow_SignoffStatus" ma:index="23" nillable="true" ma:displayName="承認の状態" ma:internalName="_x627f__x8a8d__x306e__x72b6__x614b_">
      <xsd:simpleType>
        <xsd:restriction base="dms:Text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49A13E1-2A64-4639-B927-3F289EEE227D}"/>
</file>

<file path=customXml/itemProps2.xml><?xml version="1.0" encoding="utf-8"?>
<ds:datastoreItem xmlns:ds="http://schemas.openxmlformats.org/officeDocument/2006/customXml" ds:itemID="{61FE3D53-209C-4777-822A-9B410B74D320}"/>
</file>

<file path=customXml/itemProps3.xml><?xml version="1.0" encoding="utf-8"?>
<ds:datastoreItem xmlns:ds="http://schemas.openxmlformats.org/officeDocument/2006/customXml" ds:itemID="{6B0F34E9-A56B-420A-BD6C-60A7B90273CE}"/>
</file>

<file path=docProps/app.xml><?xml version="1.0" encoding="utf-8"?>
<Properties xmlns:vt="http://schemas.openxmlformats.org/officeDocument/2006/docPropsVTypes" xmlns="http://schemas.openxmlformats.org/officeDocument/2006/extended-properties"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1999-11-24T00:56:45Z</dcterms:created>
  <dcterms:modified xsi:type="dcterms:W3CDTF">2024-09-19T02:44:39Z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0x01010000F236E650AF984F9BCFF8BF3F59EF70</vt:lpwstr>
  </property>
  <property fmtid="{D5CDD505-2E9C-101B-9397-08002B2CF9AE}" pid="3" name="MediaServiceImageTags">
    <vt:lpwstr/>
  </property>
</Properties>
</file>