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7425"/>
  <workbookPr/>
  <xr:revisionPtr xr6:coauthVersionLast="47" xr6:coauthVersionMax="47" documentId="13_ncr:1_{DDEF6E8F-D0B2-4472-A371-633AF464EE24}" revIDLastSave="0" xr10:uidLastSave="{00000000-0000-0000-0000-000000000000}"/>
  <bookViews>
    <workbookView xr2:uid="{00000000-000D-0000-FFFF-FFFF00000000}" windowHeight="15840" windowWidth="29040" xWindow="28680" yWindow="-1365"/>
  </bookViews>
  <sheets>
    <sheet r:id="rId1" name="総括表" sheetId="10"/>
    <sheet r:id="rId2" name="普通会計の状況" sheetId="11"/>
    <sheet r:id="rId3" name="各会計、関係団体の財政状況及び健全化判断比率" sheetId="12"/>
    <sheet r:id="rId4" name="財政比較分析表" sheetId="13"/>
    <sheet r:id="rId5" name="経常経費分析表（経常収支比率の分析）" sheetId="14"/>
    <sheet r:id="rId6" name="経常経費分析表（人件費・公債費・普通建設事業費の分析）" sheetId="15"/>
    <sheet r:id="rId7" name="性質別歳出決算分析表（住民一人当たりのコスト）" sheetId="16"/>
    <sheet r:id="rId8" name="目的別歳出決算分析表（住民一人当たりのコスト）" sheetId="17"/>
    <sheet r:id="rId9" name="実質収支比率等に係る経年分析" sheetId="4"/>
    <sheet r:id="rId10" name="連結実質赤字比率に係る赤字・黒字の構成分析" sheetId="5"/>
    <sheet r:id="rId11" name="実質公債費比率（分子）の構造" sheetId="6"/>
    <sheet r:id="rId12" name="将来負担比率（分子）の構造" sheetId="7"/>
    <sheet r:id="rId13" name="基金残高に係る経年分析" sheetId="8"/>
    <sheet r:id="rId14" name="データシート" sheetId="9" state="hidden"/>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C38" i="10"/>
  <c r="BE37" i="10"/>
  <c r="AM37" i="10"/>
  <c r="C37" i="10"/>
  <c r="BE36" i="10"/>
  <c r="AM36" i="10"/>
  <c r="C36" i="10"/>
  <c r="BE35" i="10"/>
  <c r="C35" i="10"/>
  <c r="C34" i="10"/>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c r="BW34" i="10" s="1"/>
  <c r="BW35" i="10" l="1"/>
  <c r="BW36" i="10" s="1"/>
  <c r="BW37" i="10" s="1"/>
  <c r="BW38" i="10" s="1"/>
  <c r="CO34" i="10" l="1"/>
  <c r="CO35" i="10" s="1"/>
  <c r="CO36" i="10" s="1"/>
  <c r="CO37" i="10" s="1"/>
</calcChain>
</file>

<file path=xl/sharedStrings.xml><?xml version="1.0" encoding="utf-8"?>
<sst xmlns="http://schemas.openxmlformats.org/spreadsheetml/2006/main" count="1037" uniqueCount="569">
  <si>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</si>
  <si>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</si>
  <si>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</si>
  <si>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</si>
  <si>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</si>
  <si>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</si>
  <si>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</si>
  <si>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</si>
  <si>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</si>
  <si>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</si>
  <si>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</si>
  <si>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</si>
  <si>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</si>
  <si>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</si>
  <si>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</si>
  <si>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</si>
  <si>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</si>
  <si>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</si>
  <si>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</si>
  <si>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</si>
  <si>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</si>
  <si>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</si>
  <si>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</si>
  <si>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</si>
  <si>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</si>
  <si>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</si>
  <si>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</si>
  <si>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</si>
  <si>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</si>
  <si>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</si>
  <si>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</si>
  <si>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</si>
  <si>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</si>
  <si>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</si>
  <si>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</si>
  <si>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</si>
  <si>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</si>
  <si>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</si>
  <si>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</si>
  <si>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</si>
  <si>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</si>
  <si>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</si>
  <si>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</si>
  <si>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</si>
  <si>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</si>
  <si>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</si>
  <si>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</si>
  <si>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</si>
  <si>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</si>
  <si>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</si>
  <si>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</si>
  <si>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</si>
  <si>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</si>
  <si>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</si>
  <si>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</si>
  <si>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</si>
  <si>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</si>
  <si>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</si>
  <si>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</si>
  <si>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</si>
  <si>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</si>
  <si>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</si>
  <si>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</si>
  <si>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</si>
  <si>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</si>
  <si>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</si>
  <si>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</si>
  <si>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</si>
  <si>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</si>
  <si>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</si>
  <si>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</si>
  <si>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</si>
  <si>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</si>
  <si>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</si>
  <si>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</si>
  <si>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</si>
  <si>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</si>
  <si>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</si>
  <si>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</si>
  <si>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</si>
  <si>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</si>
  <si>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</si>
  <si>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</si>
  <si>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</si>
  <si>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</si>
  <si>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</si>
  <si>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</si>
  <si>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</si>
  <si>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</si>
  <si>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</si>
  <si>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</si>
  <si>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</si>
  <si>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</si>
  <si>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</si>
  <si>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石狩市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</si>
  <si>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</si>
  <si>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</si>
  <si>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</si>
  <si>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</si>
  <si>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</si>
  <si>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</si>
  <si>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</si>
  <si>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</si>
  <si>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</si>
  <si>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</si>
  <si>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</si>
  <si>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</si>
  <si>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</si>
  <si>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</si>
  <si>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</si>
  <si>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</si>
  <si>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</si>
  <si>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</si>
  <si>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</si>
  <si>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</si>
  <si>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</si>
  <si>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</si>
  <si>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</si>
  <si>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</si>
  <si>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</si>
  <si>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</si>
  <si>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</si>
  <si>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</si>
  <si>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</si>
  <si>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</si>
  <si>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</si>
  <si>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</si>
  <si>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</si>
  <si>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</si>
  <si>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</si>
  <si>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</si>
  <si>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</si>
  <si>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</si>
  <si>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</si>
  <si>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</si>
  <si>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</si>
  <si>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</si>
  <si>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</si>
  <si>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</si>
  <si>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</si>
  <si>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</si>
  <si>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</si>
  <si>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6"/>
  </si>
  <si>
    <t>うち日本人(％)</t>
    <phoneticPr fontId="5"/>
  </si>
  <si>
    <t>-0.7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</si>
  <si>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</si>
  <si>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</si>
  <si>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</si>
  <si>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</si>
  <si>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</si>
  <si>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</si>
  <si>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</si>
  <si>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</si>
  <si>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</si>
  <si>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</si>
  <si>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</si>
  <si>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</si>
  <si>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</si>
  <si>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</si>
  <si>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</si>
  <si>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</si>
  <si>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</si>
  <si>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</si>
  <si>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</si>
  <si>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</si>
  <si>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</si>
  <si>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</si>
  <si>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</si>
  <si>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</si>
  <si>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</si>
  <si>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</si>
  <si>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</si>
  <si>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</si>
  <si>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</si>
  <si>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</si>
  <si>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</si>
  <si>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</si>
  <si>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</si>
  <si>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</si>
  <si>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</si>
  <si>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</si>
  <si>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</si>
  <si>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</si>
  <si>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</si>
  <si>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</si>
  <si>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</si>
  <si>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</si>
  <si>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</si>
  <si>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</si>
  <si>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</si>
  <si>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</si>
  <si>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</si>
  <si>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</si>
  <si>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</si>
  <si>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</si>
  <si>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</si>
  <si>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</si>
  <si>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</si>
  <si>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</si>
  <si>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</si>
  <si>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</si>
  <si>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</si>
  <si>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</si>
  <si>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北海道石狩市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</si>
  <si>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</si>
  <si>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</si>
  <si>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</si>
  <si>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</si>
  <si>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</si>
  <si>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</si>
  <si>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</si>
  <si>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</si>
  <si>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</si>
  <si>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</si>
  <si>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</si>
  <si>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</si>
  <si>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</si>
  <si>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</si>
  <si>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</si>
  <si>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</si>
  <si>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</si>
  <si>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</si>
  <si>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</si>
  <si>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</si>
  <si>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</si>
  <si>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</si>
  <si>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</si>
  <si>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</si>
  <si>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</si>
  <si>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</si>
  <si>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</si>
  <si>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</si>
  <si>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</si>
  <si>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</si>
  <si>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</si>
  <si>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</si>
  <si>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</si>
  <si>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</si>
  <si>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</si>
  <si>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</si>
  <si>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</si>
  <si>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</si>
  <si>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</si>
  <si>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</si>
  <si>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</si>
  <si>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</si>
  <si>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</si>
  <si>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</si>
  <si>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</si>
  <si>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</si>
  <si>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</si>
  <si>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</si>
  <si>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</si>
  <si>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</si>
  <si>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</si>
  <si>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</si>
  <si>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</si>
  <si>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</si>
  <si>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</si>
  <si>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</si>
  <si>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</si>
  <si>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</si>
  <si>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</si>
  <si>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</si>
  <si>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</si>
  <si>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</si>
  <si>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</si>
  <si>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</si>
  <si>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</si>
  <si>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</si>
  <si>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</si>
  <si>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</si>
  <si>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</si>
  <si>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</si>
  <si>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</si>
  <si>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</si>
  <si>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</si>
  <si>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</si>
  <si>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</si>
  <si>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</si>
  <si>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</si>
  <si>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</si>
  <si>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</si>
  <si>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</si>
  <si>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</si>
  <si>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</si>
  <si>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</si>
  <si>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</si>
  <si>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</si>
  <si>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</si>
  <si>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</si>
  <si>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</si>
  <si>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</si>
  <si>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</si>
  <si>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</si>
  <si>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</si>
  <si>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</si>
  <si>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</si>
  <si>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</si>
  <si>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</si>
  <si>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</si>
  <si>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</si>
  <si>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</si>
  <si>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</si>
  <si>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</si>
  <si>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</si>
  <si>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</si>
  <si>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</si>
  <si>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</si>
  <si>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</si>
  <si>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</si>
  <si>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</si>
  <si>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</si>
  <si>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</si>
  <si>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</si>
  <si>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</si>
  <si>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</si>
  <si>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</si>
  <si>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</si>
  <si>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</si>
  <si>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</si>
  <si>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</si>
  <si>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</si>
  <si>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</si>
  <si>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</si>
  <si>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</si>
  <si>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</si>
  <si>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</si>
  <si>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</si>
  <si>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</si>
  <si>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</si>
  <si>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</si>
  <si>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</si>
  <si>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</si>
  <si>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</si>
  <si>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</si>
  <si>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</si>
  <si>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</si>
  <si>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</si>
  <si>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</si>
  <si>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</si>
  <si>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</si>
  <si>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</si>
  <si>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</si>
  <si>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</si>
  <si>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</si>
  <si>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</si>
  <si>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</si>
  <si>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</si>
  <si>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</si>
  <si>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</si>
  <si>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</si>
  <si>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</si>
  <si>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</si>
  <si>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北海道石狩市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</si>
  <si>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</si>
  <si>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</si>
  <si>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</si>
  <si>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</si>
  <si>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</si>
  <si>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</si>
  <si>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</si>
  <si>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</si>
  <si>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</si>
  <si>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</si>
  <si>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</si>
  <si>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</si>
  <si>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</si>
  <si>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</si>
  <si>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</si>
  <si>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</si>
  <si>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</si>
  <si>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</si>
  <si>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</si>
  <si>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</si>
  <si>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</si>
  <si>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</si>
  <si>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</si>
  <si>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</si>
  <si>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</si>
  <si>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</si>
  <si>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</si>
  <si>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</si>
  <si>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</si>
  <si>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</si>
  <si>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</si>
  <si>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</si>
  <si>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</si>
  <si>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</si>
  <si>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国民健康保険診療所特別会計</t>
    <phoneticPr fontId="5"/>
  </si>
  <si>
    <t>後期高齢者医療特別会計</t>
    <phoneticPr fontId="5"/>
  </si>
  <si>
    <t>介護保険事業特別会計</t>
    <phoneticPr fontId="5"/>
  </si>
  <si>
    <t>介護サービス事業特別会計</t>
    <phoneticPr fontId="5"/>
  </si>
  <si>
    <t>水道事業会計</t>
    <phoneticPr fontId="5"/>
  </si>
  <si>
    <t>法適用企業</t>
    <phoneticPr fontId="5"/>
  </si>
  <si>
    <t>公共下水道事業会計</t>
    <phoneticPr fontId="5"/>
  </si>
  <si>
    <t>個別排水処理施設整備事業特別会計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</si>
  <si>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</si>
  <si>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</si>
  <si>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</si>
  <si>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</si>
  <si>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</si>
  <si>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</si>
  <si>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</si>
  <si>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</si>
  <si>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</si>
  <si>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</si>
  <si>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</si>
  <si>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</si>
  <si>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</si>
  <si>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</si>
  <si>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</si>
  <si>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</si>
  <si>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</si>
  <si>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</si>
  <si>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</si>
  <si>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</si>
  <si>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</si>
  <si>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</si>
  <si>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</si>
  <si>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</si>
  <si>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</si>
  <si>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</si>
  <si>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</si>
  <si>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</si>
  <si>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</si>
  <si>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</si>
  <si>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</si>
  <si>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</si>
  <si>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</si>
  <si>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</si>
  <si>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</si>
  <si>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</si>
  <si>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</si>
  <si>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</si>
  <si>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</si>
  <si>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</si>
  <si>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</si>
  <si>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</si>
  <si>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</si>
  <si>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</si>
  <si>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</si>
  <si>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</si>
  <si>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</si>
  <si>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</si>
  <si>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</si>
  <si>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</si>
  <si>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</si>
  <si>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</si>
  <si>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</si>
  <si>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</si>
  <si>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</si>
  <si>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</si>
  <si>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</si>
  <si>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</si>
  <si>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</si>
  <si>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</si>
  <si>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</si>
  <si>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</si>
  <si>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</si>
  <si>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</si>
  <si>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</si>
  <si>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</si>
  <si>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</si>
  <si>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</si>
  <si>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</si>
  <si>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</si>
  <si>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</si>
  <si>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</si>
  <si>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</si>
  <si>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</si>
  <si>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</si>
  <si>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</si>
  <si>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</si>
  <si>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</si>
  <si>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</si>
  <si>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</si>
  <si>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</si>
  <si>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</si>
  <si>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</si>
  <si>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</si>
  <si>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</si>
  <si>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</si>
  <si>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</si>
  <si>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</si>
  <si>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</si>
  <si>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</si>
  <si>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</si>
  <si>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</si>
  <si>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</si>
  <si>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</si>
  <si>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</si>
  <si>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</si>
  <si>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</si>
  <si>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</si>
  <si>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</si>
  <si>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</si>
  <si>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</si>
  <si>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</si>
  <si>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</si>
  <si>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</si>
  <si>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</si>
  <si>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</si>
  <si>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</si>
  <si>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</si>
  <si>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</si>
  <si>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</si>
  <si>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</si>
  <si>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</si>
  <si>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</si>
  <si>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</si>
  <si>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</si>
  <si>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</si>
  <si>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</si>
  <si>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</si>
  <si>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</si>
  <si>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</si>
  <si>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</si>
  <si>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</si>
  <si>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</si>
  <si>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</si>
  <si>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</si>
  <si>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</si>
  <si>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</si>
  <si>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</si>
  <si>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</si>
  <si>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</si>
  <si>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</si>
  <si>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</si>
  <si>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</si>
  <si>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</si>
  <si>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</si>
  <si>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</si>
  <si>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0.65</t>
  </si>
  <si>
    <t>▲ 5.82</t>
  </si>
  <si>
    <t>水道事業会計</t>
  </si>
  <si>
    <t>一般会計</t>
  </si>
  <si>
    <t>公共下水道事業会計</t>
  </si>
  <si>
    <t>介護保険事業特別会計</t>
  </si>
  <si>
    <t>国民健康保険事業特別会計</t>
  </si>
  <si>
    <t>▲ 1.64</t>
  </si>
  <si>
    <t>▲ 1.03</t>
  </si>
  <si>
    <t>▲ 0.34</t>
  </si>
  <si>
    <t>国民健康保険診療所特別会計</t>
  </si>
  <si>
    <t>後期高齢者医療特別会計</t>
  </si>
  <si>
    <t>介護サービス事業特別会計</t>
  </si>
  <si>
    <t>その他会計（赤字）</t>
  </si>
  <si>
    <t>その他会計（黒字）</t>
  </si>
  <si>
    <t>R01</t>
    <phoneticPr fontId="5"/>
  </si>
  <si>
    <t>R02</t>
    <phoneticPr fontId="5"/>
  </si>
  <si>
    <t>R03</t>
    <phoneticPr fontId="5"/>
  </si>
  <si>
    <t>R04</t>
    <phoneticPr fontId="5"/>
  </si>
  <si>
    <t>R05</t>
    <phoneticPr fontId="5"/>
  </si>
  <si>
    <t>石狩市公務サービス</t>
    <rPh sb="0" eb="3">
      <t>イシカリシ</t>
    </rPh>
    <rPh sb="3" eb="5">
      <t>コウム</t>
    </rPh>
    <phoneticPr fontId="2"/>
  </si>
  <si>
    <t>石狩市スポーツ協会</t>
    <rPh sb="0" eb="3">
      <t>イシカリシ</t>
    </rPh>
    <rPh sb="7" eb="9">
      <t>キョウカイ</t>
    </rPh>
    <phoneticPr fontId="2"/>
  </si>
  <si>
    <t>あい風</t>
    <rPh sb="2" eb="3">
      <t>カゼ</t>
    </rPh>
    <phoneticPr fontId="2"/>
  </si>
  <si>
    <t>石狩市防災まちづくり協会</t>
    <rPh sb="0" eb="3">
      <t>イシカリシ</t>
    </rPh>
    <rPh sb="3" eb="5">
      <t>ボウサイ</t>
    </rPh>
    <rPh sb="10" eb="12">
      <t>キョウカイ</t>
    </rPh>
    <phoneticPr fontId="2"/>
  </si>
  <si>
    <t>-</t>
    <phoneticPr fontId="2"/>
  </si>
  <si>
    <t>石狩湾新港管理組合（一般会計）</t>
    <phoneticPr fontId="2"/>
  </si>
  <si>
    <t>石狩湾新港管理組合（港湾整備事業特別会計）</t>
    <phoneticPr fontId="2"/>
  </si>
  <si>
    <t>石狩北部地区消防事務組合</t>
    <phoneticPr fontId="2"/>
  </si>
  <si>
    <t>石狩西部広域水道企業団</t>
    <phoneticPr fontId="2"/>
  </si>
  <si>
    <t>石狩教育研修センター組合</t>
    <phoneticPr fontId="2"/>
  </si>
  <si>
    <t>-</t>
    <phoneticPr fontId="2"/>
  </si>
  <si>
    <t>合併まちづくり基金</t>
    <rPh sb="0" eb="2">
      <t>ガッペイ</t>
    </rPh>
    <rPh sb="7" eb="9">
      <t>キキン</t>
    </rPh>
    <phoneticPr fontId="5"/>
  </si>
  <si>
    <t>ふるさと応援基金</t>
    <rPh sb="4" eb="6">
      <t>オウエン</t>
    </rPh>
    <rPh sb="6" eb="8">
      <t>キキン</t>
    </rPh>
    <phoneticPr fontId="2"/>
  </si>
  <si>
    <t>公共施設修繕基金</t>
    <rPh sb="0" eb="4">
      <t>コウキョウシセツ</t>
    </rPh>
    <rPh sb="4" eb="8">
      <t>シュウゼンキキン</t>
    </rPh>
    <phoneticPr fontId="2"/>
  </si>
  <si>
    <t>地域福祉基金</t>
    <rPh sb="0" eb="4">
      <t>チイキフクシ</t>
    </rPh>
    <rPh sb="4" eb="6">
      <t>キキン</t>
    </rPh>
    <phoneticPr fontId="2"/>
  </si>
  <si>
    <t>漁業振興基金</t>
    <rPh sb="0" eb="4">
      <t>ギョギョウシンコウ</t>
    </rPh>
    <rPh sb="4" eb="6">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</si>
</sst>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c:ext xmlns:c16="http://schemas.microsoft.com/office/drawing/2014/chart" uri="{C3380CC4-5D6E-409C-BE32-E72D297353CC}">
              <c16:uniqueId val="{00000000-26D5-4356-A78A-7A7BE58279A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34787</c:v>
                </c:pt>
                <c:pt idx="1">
                  <c:v>31824</c:v>
                </c:pt>
                <c:pt idx="2">
                  <c:v>42354</c:v>
                </c:pt>
                <c:pt idx="3">
                  <c:v>39323</c:v>
                </c:pt>
                <c:pt idx="4">
                  <c:v>45916</c:v>
                </c:pt>
              </c:numCache>
            </c:numRef>
          </c:val>
          <c:smooth val="0"/>
          <c:extLst>
            <c:ext xmlns:c16="http://schemas.microsoft.com/office/drawing/2014/chart" uri="{C3380CC4-5D6E-409C-BE32-E72D297353CC}">
              <c16:uniqueId val="{00000001-26D5-4356-A78A-7A7BE58279A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1.38</c:v>
                </c:pt>
                <c:pt idx="1">
                  <c:v>3.25</c:v>
                </c:pt>
                <c:pt idx="2">
                  <c:v>3.48</c:v>
                </c:pt>
                <c:pt idx="3">
                  <c:v>6.9</c:v>
                </c:pt>
                <c:pt idx="4">
                  <c:v>4.46</c:v>
                </c:pt>
              </c:numCache>
            </c:numRef>
          </c:val>
          <c:extLst>
            <c:ext xmlns:c16="http://schemas.microsoft.com/office/drawing/2014/chart" uri="{C3380CC4-5D6E-409C-BE32-E72D297353CC}">
              <c16:uniqueId val="{00000000-053D-4993-83E1-EA69C16E8F4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2.89</c:v>
                </c:pt>
                <c:pt idx="1">
                  <c:v>1.72</c:v>
                </c:pt>
                <c:pt idx="2">
                  <c:v>3.21</c:v>
                </c:pt>
                <c:pt idx="3">
                  <c:v>5.03</c:v>
                </c:pt>
                <c:pt idx="4">
                  <c:v>4.66</c:v>
                </c:pt>
              </c:numCache>
            </c:numRef>
          </c:val>
          <c:extLst>
            <c:ext xmlns:c16="http://schemas.microsoft.com/office/drawing/2014/chart" uri="{C3380CC4-5D6E-409C-BE32-E72D297353CC}">
              <c16:uniqueId val="{00000001-053D-4993-83E1-EA69C16E8F4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-0.65</c:v>
                </c:pt>
                <c:pt idx="1">
                  <c:v>0.83</c:v>
                </c:pt>
                <c:pt idx="2">
                  <c:v>0.37</c:v>
                </c:pt>
                <c:pt idx="3">
                  <c:v>3.36</c:v>
                </c:pt>
                <c:pt idx="4">
                  <c:v>-5.82</c:v>
                </c:pt>
              </c:numCache>
            </c:numRef>
          </c:val>
          <c:smooth val="0"/>
          <c:extLst>
            <c:ext xmlns:c16="http://schemas.microsoft.com/office/drawing/2014/chart" uri="{C3380CC4-5D6E-409C-BE32-E72D297353CC}">
              <c16:uniqueId val="{00000002-053D-4993-83E1-EA69C16E8F4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4EE3-4041-8A6C-3F103A96F7C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EE3-4041-8A6C-3F103A96F7C2}"/>
            </c:ext>
          </c:extLst>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0.05</c:v>
                </c:pt>
                <c:pt idx="2">
                  <c:v>#N/A</c:v>
                </c:pt>
                <c:pt idx="3">
                  <c:v>0</c:v>
                </c:pt>
                <c:pt idx="4">
                  <c:v>#N/A</c:v>
                </c:pt>
                <c:pt idx="5">
                  <c:v>0</c:v>
                </c:pt>
                <c:pt idx="6">
                  <c:v>#N/A</c:v>
                </c:pt>
                <c:pt idx="7">
                  <c:v>0.02</c:v>
                </c:pt>
                <c:pt idx="8">
                  <c:v>#N/A</c:v>
                </c:pt>
                <c:pt idx="9">
                  <c:v>0.04</c:v>
                </c:pt>
              </c:numCache>
            </c:numRef>
          </c:val>
          <c:extLst>
            <c:ext xmlns:c16="http://schemas.microsoft.com/office/drawing/2014/chart" uri="{C3380CC4-5D6E-409C-BE32-E72D297353CC}">
              <c16:uniqueId val="{00000002-4EE3-4041-8A6C-3F103A96F7C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0.04</c:v>
                </c:pt>
                <c:pt idx="2">
                  <c:v>#N/A</c:v>
                </c:pt>
                <c:pt idx="3">
                  <c:v>0.05</c:v>
                </c:pt>
                <c:pt idx="4">
                  <c:v>#N/A</c:v>
                </c:pt>
                <c:pt idx="5">
                  <c:v>0.06</c:v>
                </c:pt>
                <c:pt idx="6">
                  <c:v>#N/A</c:v>
                </c:pt>
                <c:pt idx="7">
                  <c:v>7.0000000000000007E-2</c:v>
                </c:pt>
                <c:pt idx="8">
                  <c:v>#N/A</c:v>
                </c:pt>
                <c:pt idx="9">
                  <c:v>0.05</c:v>
                </c:pt>
              </c:numCache>
            </c:numRef>
          </c:val>
          <c:extLst>
            <c:ext xmlns:c16="http://schemas.microsoft.com/office/drawing/2014/chart" uri="{C3380CC4-5D6E-409C-BE32-E72D297353CC}">
              <c16:uniqueId val="{00000003-4EE3-4041-8A6C-3F103A96F7C2}"/>
            </c:ext>
          </c:extLst>
        </c:ser>
        <c:ser>
          <c:idx val="4"/>
          <c:order val="4"/>
          <c:tx>
            <c:strRef>
              <c:f>データシート!$A$31</c:f>
              <c:strCache>
                <c:ptCount val="1"/>
                <c:pt idx="0">
                  <c:v>国民健康保険診療所特別会計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0.21</c:v>
                </c:pt>
                <c:pt idx="2">
                  <c:v>#N/A</c:v>
                </c:pt>
                <c:pt idx="3">
                  <c:v>0.13</c:v>
                </c:pt>
                <c:pt idx="4">
                  <c:v>#N/A</c:v>
                </c:pt>
                <c:pt idx="5">
                  <c:v>0.02</c:v>
                </c:pt>
                <c:pt idx="6">
                  <c:v>#N/A</c:v>
                </c:pt>
                <c:pt idx="7">
                  <c:v>0.06</c:v>
                </c:pt>
                <c:pt idx="8">
                  <c:v>#N/A</c:v>
                </c:pt>
                <c:pt idx="9">
                  <c:v>7.0000000000000007E-2</c:v>
                </c:pt>
              </c:numCache>
            </c:numRef>
          </c:val>
          <c:extLst>
            <c:ext xmlns:c16="http://schemas.microsoft.com/office/drawing/2014/chart" uri="{C3380CC4-5D6E-409C-BE32-E72D297353CC}">
              <c16:uniqueId val="{00000004-4EE3-4041-8A6C-3F103A96F7C2}"/>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1.64</c:v>
                </c:pt>
                <c:pt idx="1">
                  <c:v>#N/A</c:v>
                </c:pt>
                <c:pt idx="2">
                  <c:v>1.03</c:v>
                </c:pt>
                <c:pt idx="3">
                  <c:v>#N/A</c:v>
                </c:pt>
                <c:pt idx="4">
                  <c:v>0.34</c:v>
                </c:pt>
                <c:pt idx="5">
                  <c:v>#N/A</c:v>
                </c:pt>
                <c:pt idx="6">
                  <c:v>#N/A</c:v>
                </c:pt>
                <c:pt idx="7">
                  <c:v>0.25</c:v>
                </c:pt>
                <c:pt idx="8">
                  <c:v>#N/A</c:v>
                </c:pt>
                <c:pt idx="9">
                  <c:v>0.38</c:v>
                </c:pt>
              </c:numCache>
            </c:numRef>
          </c:val>
          <c:extLst>
            <c:ext xmlns:c16="http://schemas.microsoft.com/office/drawing/2014/chart" uri="{C3380CC4-5D6E-409C-BE32-E72D297353CC}">
              <c16:uniqueId val="{00000005-4EE3-4041-8A6C-3F103A96F7C2}"/>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0.66</c:v>
                </c:pt>
                <c:pt idx="2">
                  <c:v>#N/A</c:v>
                </c:pt>
                <c:pt idx="3">
                  <c:v>0.96</c:v>
                </c:pt>
                <c:pt idx="4">
                  <c:v>#N/A</c:v>
                </c:pt>
                <c:pt idx="5">
                  <c:v>1.63</c:v>
                </c:pt>
                <c:pt idx="6">
                  <c:v>#N/A</c:v>
                </c:pt>
                <c:pt idx="7">
                  <c:v>2.13</c:v>
                </c:pt>
                <c:pt idx="8">
                  <c:v>#N/A</c:v>
                </c:pt>
                <c:pt idx="9">
                  <c:v>1.68</c:v>
                </c:pt>
              </c:numCache>
            </c:numRef>
          </c:val>
          <c:extLst>
            <c:ext xmlns:c16="http://schemas.microsoft.com/office/drawing/2014/chart" uri="{C3380CC4-5D6E-409C-BE32-E72D297353CC}">
              <c16:uniqueId val="{00000006-4EE3-4041-8A6C-3F103A96F7C2}"/>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2.15</c:v>
                </c:pt>
                <c:pt idx="2">
                  <c:v>#N/A</c:v>
                </c:pt>
                <c:pt idx="3">
                  <c:v>2.59</c:v>
                </c:pt>
                <c:pt idx="4">
                  <c:v>#N/A</c:v>
                </c:pt>
                <c:pt idx="5">
                  <c:v>2.95</c:v>
                </c:pt>
                <c:pt idx="6">
                  <c:v>#N/A</c:v>
                </c:pt>
                <c:pt idx="7">
                  <c:v>3.15</c:v>
                </c:pt>
                <c:pt idx="8">
                  <c:v>#N/A</c:v>
                </c:pt>
                <c:pt idx="9">
                  <c:v>3.13</c:v>
                </c:pt>
              </c:numCache>
            </c:numRef>
          </c:val>
          <c:extLst>
            <c:ext xmlns:c16="http://schemas.microsoft.com/office/drawing/2014/chart" uri="{C3380CC4-5D6E-409C-BE32-E72D297353CC}">
              <c16:uniqueId val="{00000007-4EE3-4041-8A6C-3F103A96F7C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1.37</c:v>
                </c:pt>
                <c:pt idx="2">
                  <c:v>#N/A</c:v>
                </c:pt>
                <c:pt idx="3">
                  <c:v>3.24</c:v>
                </c:pt>
                <c:pt idx="4">
                  <c:v>#N/A</c:v>
                </c:pt>
                <c:pt idx="5">
                  <c:v>3.48</c:v>
                </c:pt>
                <c:pt idx="6">
                  <c:v>#N/A</c:v>
                </c:pt>
                <c:pt idx="7">
                  <c:v>6.89</c:v>
                </c:pt>
                <c:pt idx="8">
                  <c:v>#N/A</c:v>
                </c:pt>
                <c:pt idx="9">
                  <c:v>4.46</c:v>
                </c:pt>
              </c:numCache>
            </c:numRef>
          </c:val>
          <c:extLst>
            <c:ext xmlns:c16="http://schemas.microsoft.com/office/drawing/2014/chart" uri="{C3380CC4-5D6E-409C-BE32-E72D297353CC}">
              <c16:uniqueId val="{00000008-4EE3-4041-8A6C-3F103A96F7C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8.83</c:v>
                </c:pt>
                <c:pt idx="2">
                  <c:v>#N/A</c:v>
                </c:pt>
                <c:pt idx="3">
                  <c:v>9.17</c:v>
                </c:pt>
                <c:pt idx="4">
                  <c:v>#N/A</c:v>
                </c:pt>
                <c:pt idx="5">
                  <c:v>9.11</c:v>
                </c:pt>
                <c:pt idx="6">
                  <c:v>#N/A</c:v>
                </c:pt>
                <c:pt idx="7">
                  <c:v>9.0500000000000007</c:v>
                </c:pt>
                <c:pt idx="8">
                  <c:v>#N/A</c:v>
                </c:pt>
                <c:pt idx="9">
                  <c:v>8.66</c:v>
                </c:pt>
              </c:numCache>
            </c:numRef>
          </c:val>
          <c:extLst>
            <c:ext xmlns:c16="http://schemas.microsoft.com/office/drawing/2014/chart" uri="{C3380CC4-5D6E-409C-BE32-E72D297353CC}">
              <c16:uniqueId val="{00000009-4EE3-4041-8A6C-3F103A96F7C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2766</c:v>
                </c:pt>
                <c:pt idx="5">
                  <c:v>2782</c:v>
                </c:pt>
                <c:pt idx="8">
                  <c:v>2714</c:v>
                </c:pt>
                <c:pt idx="11">
                  <c:v>2666</c:v>
                </c:pt>
                <c:pt idx="14">
                  <c:v>2715</c:v>
                </c:pt>
              </c:numCache>
            </c:numRef>
          </c:val>
          <c:extLst>
            <c:ext xmlns:c16="http://schemas.microsoft.com/office/drawing/2014/chart" uri="{C3380CC4-5D6E-409C-BE32-E72D297353CC}">
              <c16:uniqueId val="{00000000-B581-4BFA-8835-78464762018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581-4BFA-8835-78464762018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24</c:v>
                </c:pt>
                <c:pt idx="3">
                  <c:v>26</c:v>
                </c:pt>
                <c:pt idx="6">
                  <c:v>22</c:v>
                </c:pt>
                <c:pt idx="9">
                  <c:v>21</c:v>
                </c:pt>
                <c:pt idx="12">
                  <c:v>16</c:v>
                </c:pt>
              </c:numCache>
            </c:numRef>
          </c:val>
          <c:extLst>
            <c:ext xmlns:c16="http://schemas.microsoft.com/office/drawing/2014/chart" uri="{C3380CC4-5D6E-409C-BE32-E72D297353CC}">
              <c16:uniqueId val="{00000002-B581-4BFA-8835-78464762018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102</c:v>
                </c:pt>
                <c:pt idx="3">
                  <c:v>83</c:v>
                </c:pt>
                <c:pt idx="6">
                  <c:v>69</c:v>
                </c:pt>
                <c:pt idx="9">
                  <c:v>61</c:v>
                </c:pt>
                <c:pt idx="12">
                  <c:v>55</c:v>
                </c:pt>
              </c:numCache>
            </c:numRef>
          </c:val>
          <c:extLst>
            <c:ext xmlns:c16="http://schemas.microsoft.com/office/drawing/2014/chart" uri="{C3380CC4-5D6E-409C-BE32-E72D297353CC}">
              <c16:uniqueId val="{00000003-B581-4BFA-8835-78464762018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765</c:v>
                </c:pt>
                <c:pt idx="3">
                  <c:v>740</c:v>
                </c:pt>
                <c:pt idx="6">
                  <c:v>684</c:v>
                </c:pt>
                <c:pt idx="9">
                  <c:v>706</c:v>
                </c:pt>
                <c:pt idx="12">
                  <c:v>704</c:v>
                </c:pt>
              </c:numCache>
            </c:numRef>
          </c:val>
          <c:extLst>
            <c:ext xmlns:c16="http://schemas.microsoft.com/office/drawing/2014/chart" uri="{C3380CC4-5D6E-409C-BE32-E72D297353CC}">
              <c16:uniqueId val="{00000004-B581-4BFA-8835-78464762018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581-4BFA-8835-78464762018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581-4BFA-8835-78464762018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2783</c:v>
                </c:pt>
                <c:pt idx="3">
                  <c:v>3084</c:v>
                </c:pt>
                <c:pt idx="6">
                  <c:v>2934</c:v>
                </c:pt>
                <c:pt idx="9">
                  <c:v>2877</c:v>
                </c:pt>
                <c:pt idx="12">
                  <c:v>2969</c:v>
                </c:pt>
              </c:numCache>
            </c:numRef>
          </c:val>
          <c:extLst>
            <c:ext xmlns:c16="http://schemas.microsoft.com/office/drawing/2014/chart" uri="{C3380CC4-5D6E-409C-BE32-E72D297353CC}">
              <c16:uniqueId val="{00000007-B581-4BFA-8835-78464762018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908</c:v>
                </c:pt>
                <c:pt idx="2">
                  <c:v>#N/A</c:v>
                </c:pt>
                <c:pt idx="3">
                  <c:v>#N/A</c:v>
                </c:pt>
                <c:pt idx="4">
                  <c:v>1151</c:v>
                </c:pt>
                <c:pt idx="5">
                  <c:v>#N/A</c:v>
                </c:pt>
                <c:pt idx="6">
                  <c:v>#N/A</c:v>
                </c:pt>
                <c:pt idx="7">
                  <c:v>995</c:v>
                </c:pt>
                <c:pt idx="8">
                  <c:v>#N/A</c:v>
                </c:pt>
                <c:pt idx="9">
                  <c:v>#N/A</c:v>
                </c:pt>
                <c:pt idx="10">
                  <c:v>999</c:v>
                </c:pt>
                <c:pt idx="11">
                  <c:v>#N/A</c:v>
                </c:pt>
                <c:pt idx="12">
                  <c:v>#N/A</c:v>
                </c:pt>
                <c:pt idx="13">
                  <c:v>1029</c:v>
                </c:pt>
                <c:pt idx="14">
                  <c:v>#N/A</c:v>
                </c:pt>
              </c:numCache>
            </c:numRef>
          </c:val>
          <c:smooth val="0"/>
          <c:extLst>
            <c:ext xmlns:c16="http://schemas.microsoft.com/office/drawing/2014/chart" uri="{C3380CC4-5D6E-409C-BE32-E72D297353CC}">
              <c16:uniqueId val="{00000008-B581-4BFA-8835-78464762018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27406</c:v>
                </c:pt>
                <c:pt idx="5">
                  <c:v>26541</c:v>
                </c:pt>
                <c:pt idx="8">
                  <c:v>25729</c:v>
                </c:pt>
                <c:pt idx="11">
                  <c:v>24671</c:v>
                </c:pt>
                <c:pt idx="14">
                  <c:v>23750</c:v>
                </c:pt>
              </c:numCache>
            </c:numRef>
          </c:val>
          <c:extLst>
            <c:ext xmlns:c16="http://schemas.microsoft.com/office/drawing/2014/chart" uri="{C3380CC4-5D6E-409C-BE32-E72D297353CC}">
              <c16:uniqueId val="{00000000-7A66-4D4F-A110-4052F10BB9F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4449</c:v>
                </c:pt>
                <c:pt idx="5">
                  <c:v>4408</c:v>
                </c:pt>
                <c:pt idx="8">
                  <c:v>4528</c:v>
                </c:pt>
                <c:pt idx="11">
                  <c:v>4289</c:v>
                </c:pt>
                <c:pt idx="14">
                  <c:v>4179</c:v>
                </c:pt>
              </c:numCache>
            </c:numRef>
          </c:val>
          <c:extLst>
            <c:ext xmlns:c16="http://schemas.microsoft.com/office/drawing/2014/chart" uri="{C3380CC4-5D6E-409C-BE32-E72D297353CC}">
              <c16:uniqueId val="{00000001-7A66-4D4F-A110-4052F10BB9F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1797</c:v>
                </c:pt>
                <c:pt idx="5">
                  <c:v>1658</c:v>
                </c:pt>
                <c:pt idx="8">
                  <c:v>2501</c:v>
                </c:pt>
                <c:pt idx="11">
                  <c:v>3337</c:v>
                </c:pt>
                <c:pt idx="14">
                  <c:v>3753</c:v>
                </c:pt>
              </c:numCache>
            </c:numRef>
          </c:val>
          <c:extLst>
            <c:ext xmlns:c16="http://schemas.microsoft.com/office/drawing/2014/chart" uri="{C3380CC4-5D6E-409C-BE32-E72D297353CC}">
              <c16:uniqueId val="{00000002-7A66-4D4F-A110-4052F10BB9F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A66-4D4F-A110-4052F10BB9F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A66-4D4F-A110-4052F10BB9F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A66-4D4F-A110-4052F10BB9F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1820</c:v>
                </c:pt>
                <c:pt idx="3">
                  <c:v>1603</c:v>
                </c:pt>
                <c:pt idx="6">
                  <c:v>1573</c:v>
                </c:pt>
                <c:pt idx="9">
                  <c:v>1462</c:v>
                </c:pt>
                <c:pt idx="12">
                  <c:v>1522</c:v>
                </c:pt>
              </c:numCache>
            </c:numRef>
          </c:val>
          <c:extLst>
            <c:ext xmlns:c16="http://schemas.microsoft.com/office/drawing/2014/chart" uri="{C3380CC4-5D6E-409C-BE32-E72D297353CC}">
              <c16:uniqueId val="{00000006-7A66-4D4F-A110-4052F10BB9F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715</c:v>
                </c:pt>
                <c:pt idx="3">
                  <c:v>677</c:v>
                </c:pt>
                <c:pt idx="6">
                  <c:v>615</c:v>
                </c:pt>
                <c:pt idx="9">
                  <c:v>622</c:v>
                </c:pt>
                <c:pt idx="12">
                  <c:v>715</c:v>
                </c:pt>
              </c:numCache>
            </c:numRef>
          </c:val>
          <c:extLst>
            <c:ext xmlns:c16="http://schemas.microsoft.com/office/drawing/2014/chart" uri="{C3380CC4-5D6E-409C-BE32-E72D297353CC}">
              <c16:uniqueId val="{00000007-7A66-4D4F-A110-4052F10BB9F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9125</c:v>
                </c:pt>
                <c:pt idx="3">
                  <c:v>8479</c:v>
                </c:pt>
                <c:pt idx="6">
                  <c:v>7859</c:v>
                </c:pt>
                <c:pt idx="9">
                  <c:v>7230</c:v>
                </c:pt>
                <c:pt idx="12">
                  <c:v>6944</c:v>
                </c:pt>
              </c:numCache>
            </c:numRef>
          </c:val>
          <c:extLst>
            <c:ext xmlns:c16="http://schemas.microsoft.com/office/drawing/2014/chart" uri="{C3380CC4-5D6E-409C-BE32-E72D297353CC}">
              <c16:uniqueId val="{00000008-7A66-4D4F-A110-4052F10BB9F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64</c:v>
                </c:pt>
                <c:pt idx="3">
                  <c:v>49</c:v>
                </c:pt>
                <c:pt idx="6">
                  <c:v>34</c:v>
                </c:pt>
                <c:pt idx="9">
                  <c:v>21</c:v>
                </c:pt>
                <c:pt idx="12">
                  <c:v>9</c:v>
                </c:pt>
              </c:numCache>
            </c:numRef>
          </c:val>
          <c:extLst>
            <c:ext xmlns:c16="http://schemas.microsoft.com/office/drawing/2014/chart" uri="{C3380CC4-5D6E-409C-BE32-E72D297353CC}">
              <c16:uniqueId val="{00000009-7A66-4D4F-A110-4052F10BB9F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32070</c:v>
                </c:pt>
                <c:pt idx="3">
                  <c:v>31146</c:v>
                </c:pt>
                <c:pt idx="6">
                  <c:v>30756</c:v>
                </c:pt>
                <c:pt idx="9">
                  <c:v>29880</c:v>
                </c:pt>
                <c:pt idx="12">
                  <c:v>29110</c:v>
                </c:pt>
              </c:numCache>
            </c:numRef>
          </c:val>
          <c:extLst>
            <c:ext xmlns:c16="http://schemas.microsoft.com/office/drawing/2014/chart" uri="{C3380CC4-5D6E-409C-BE32-E72D297353CC}">
              <c16:uniqueId val="{0000000A-7A66-4D4F-A110-4052F10BB9F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10142</c:v>
                </c:pt>
                <c:pt idx="2">
                  <c:v>#N/A</c:v>
                </c:pt>
                <c:pt idx="3">
                  <c:v>#N/A</c:v>
                </c:pt>
                <c:pt idx="4">
                  <c:v>9347</c:v>
                </c:pt>
                <c:pt idx="5">
                  <c:v>#N/A</c:v>
                </c:pt>
                <c:pt idx="6">
                  <c:v>#N/A</c:v>
                </c:pt>
                <c:pt idx="7">
                  <c:v>8080</c:v>
                </c:pt>
                <c:pt idx="8">
                  <c:v>#N/A</c:v>
                </c:pt>
                <c:pt idx="9">
                  <c:v>#N/A</c:v>
                </c:pt>
                <c:pt idx="10">
                  <c:v>6917</c:v>
                </c:pt>
                <c:pt idx="11">
                  <c:v>#N/A</c:v>
                </c:pt>
                <c:pt idx="12">
                  <c:v>#N/A</c:v>
                </c:pt>
                <c:pt idx="13">
                  <c:v>6619</c:v>
                </c:pt>
                <c:pt idx="14">
                  <c:v>#N/A</c:v>
                </c:pt>
              </c:numCache>
            </c:numRef>
          </c:val>
          <c:smooth val="0"/>
          <c:extLst>
            <c:ext xmlns:c16="http://schemas.microsoft.com/office/drawing/2014/chart" uri="{C3380CC4-5D6E-409C-BE32-E72D297353CC}">
              <c16:uniqueId val="{0000000B-7A66-4D4F-A110-4052F10BB9F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574</c:v>
                </c:pt>
                <c:pt idx="1">
                  <c:v>887</c:v>
                </c:pt>
                <c:pt idx="2">
                  <c:v>846</c:v>
                </c:pt>
              </c:numCache>
            </c:numRef>
          </c:val>
          <c:extLst>
            <c:ext xmlns:c16="http://schemas.microsoft.com/office/drawing/2014/chart" uri="{C3380CC4-5D6E-409C-BE32-E72D297353CC}">
              <c16:uniqueId val="{00000000-4D14-4DBC-B93B-A6690EA5A54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401</c:v>
                </c:pt>
                <c:pt idx="1">
                  <c:v>401</c:v>
                </c:pt>
                <c:pt idx="2">
                  <c:v>479</c:v>
                </c:pt>
              </c:numCache>
            </c:numRef>
          </c:val>
          <c:extLst>
            <c:ext xmlns:c16="http://schemas.microsoft.com/office/drawing/2014/chart" uri="{C3380CC4-5D6E-409C-BE32-E72D297353CC}">
              <c16:uniqueId val="{00000001-4D14-4DBC-B93B-A6690EA5A54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2932</c:v>
                </c:pt>
                <c:pt idx="1">
                  <c:v>3353</c:v>
                </c:pt>
                <c:pt idx="2">
                  <c:v>3672</c:v>
                </c:pt>
              </c:numCache>
            </c:numRef>
          </c:val>
          <c:extLst>
            <c:ext xmlns:c16="http://schemas.microsoft.com/office/drawing/2014/chart" uri="{C3380CC4-5D6E-409C-BE32-E72D297353CC}">
              <c16:uniqueId val="{00000002-4D14-4DBC-B93B-A6690EA5A54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北海道石狩市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57,645
56,924
722.33
38,290,966
36,798,493
810,342
18,160,204
29,110,063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新港地域を中心とする企業の設備投資の増加等により、近年固定資産税（償却資産）が堅調に推移しているが、財政力指数を押し上げるには至っておらず、類似団体との比較においてもその平均を依然として下回っている。今後も更なる市税収入の確保等、安定的な財政運営の維持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135467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078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155575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155575</xdr:rowOff>
    </xdr:from>
    <xdr:to>
      <xdr:col>15</xdr:col>
      <xdr:colOff>82550</xdr:colOff>
      <xdr:row>43</xdr:row>
      <xdr:rowOff>155575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155575</xdr:rowOff>
    </xdr:from>
    <xdr:to>
      <xdr:col>11</xdr:col>
      <xdr:colOff>31750</xdr:colOff>
      <xdr:row>44</xdr:row>
      <xdr:rowOff>4233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56744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104775</xdr:rowOff>
    </xdr:from>
    <xdr:to>
      <xdr:col>15</xdr:col>
      <xdr:colOff>133350</xdr:colOff>
      <xdr:row>44</xdr:row>
      <xdr:rowOff>34925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19702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104775</xdr:rowOff>
    </xdr:from>
    <xdr:to>
      <xdr:col>11</xdr:col>
      <xdr:colOff>82550</xdr:colOff>
      <xdr:row>44</xdr:row>
      <xdr:rowOff>34925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前年度に比べ</a:t>
          </a:r>
          <a:r>
            <a:rPr kumimoji="1" lang="en-US" altLang="ja-JP" sz="1300">
              <a:solidFill>
                <a:schemeClr val="tx1"/>
              </a:solidFill>
              <a:latin typeface="ＭＳ Ｐゴシック" panose="020B0600070205080204" pitchFamily="50" charset="-128"/>
              <a:ea typeface="ＭＳ Ｐゴシック" panose="020B0600070205080204" pitchFamily="50" charset="-128"/>
            </a:rPr>
            <a:t>0.3</a:t>
          </a:r>
          <a:r>
            <a:rPr kumimoji="1" lang="ja-JP" altLang="en-US" sz="1300">
              <a:solidFill>
                <a:schemeClr val="tx1"/>
              </a:solidFill>
              <a:latin typeface="ＭＳ Ｐゴシック" panose="020B0600070205080204" pitchFamily="50" charset="-128"/>
              <a:ea typeface="ＭＳ Ｐゴシック" panose="020B0600070205080204" pitchFamily="50" charset="-128"/>
            </a:rPr>
            <a:t>％減少した。要因としては、定年延長に伴う退職手当組合負担金の減による人件費の減のほか、市税や普通交付税等の経常一般財源が増加したこと等により、比率として改善したものである。しかしながら近年は社会保障費の増加や、除排雪費用を含む公共施設の維持補修費など、経常的経費の増加により比率が高止まりしていることから、更なる自主財源の確保や歳出構造の適正化など、弾力性のある財政運営に努め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136144</xdr:rowOff>
    </xdr:from>
    <xdr:to>
      <xdr:col>23</xdr:col>
      <xdr:colOff>133350</xdr:colOff>
      <xdr:row>62</xdr:row>
      <xdr:rowOff>150622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76604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78232</xdr:rowOff>
    </xdr:from>
    <xdr:to>
      <xdr:col>19</xdr:col>
      <xdr:colOff>133350</xdr:colOff>
      <xdr:row>62</xdr:row>
      <xdr:rowOff>150622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70813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86123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7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78232</xdr:rowOff>
    </xdr:from>
    <xdr:to>
      <xdr:col>15</xdr:col>
      <xdr:colOff>82550</xdr:colOff>
      <xdr:row>62</xdr:row>
      <xdr:rowOff>121666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70813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121666</xdr:rowOff>
    </xdr:from>
    <xdr:to>
      <xdr:col>11</xdr:col>
      <xdr:colOff>31750</xdr:colOff>
      <xdr:row>62</xdr:row>
      <xdr:rowOff>136144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75156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85344</xdr:rowOff>
    </xdr:from>
    <xdr:to>
      <xdr:col>23</xdr:col>
      <xdr:colOff>184150</xdr:colOff>
      <xdr:row>63</xdr:row>
      <xdr:rowOff>15494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57421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8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99822</xdr:rowOff>
    </xdr:from>
    <xdr:to>
      <xdr:col>19</xdr:col>
      <xdr:colOff>184150</xdr:colOff>
      <xdr:row>63</xdr:row>
      <xdr:rowOff>29972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14749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16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27432</xdr:rowOff>
    </xdr:from>
    <xdr:to>
      <xdr:col>15</xdr:col>
      <xdr:colOff>133350</xdr:colOff>
      <xdr:row>62</xdr:row>
      <xdr:rowOff>129032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113809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74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70866</xdr:rowOff>
    </xdr:from>
    <xdr:to>
      <xdr:col>11</xdr:col>
      <xdr:colOff>82550</xdr:colOff>
      <xdr:row>63</xdr:row>
      <xdr:rowOff>1016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157243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7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85344</xdr:rowOff>
    </xdr:from>
    <xdr:to>
      <xdr:col>7</xdr:col>
      <xdr:colOff>31750</xdr:colOff>
      <xdr:row>63</xdr:row>
      <xdr:rowOff>15494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271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0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[219,167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tx1"/>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前年度に引き続き増加となった。退職手当組合負担金の減等により人件費については減少となったが、ふるさと応援寄附推進事業に係る費用や公共施設の光熱費など、物件費の増加が主な要因である。物価高騰により、今後も更なる増加が見込まれるところであるが、各種事業において効率的な執行に努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45645</xdr:rowOff>
    </xdr:from>
    <xdr:to>
      <xdr:col>23</xdr:col>
      <xdr:colOff>133350</xdr:colOff>
      <xdr:row>87</xdr:row>
      <xdr:rowOff>115150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961795"/>
          <a:ext cx="838200" cy="6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138613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26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129736</xdr:rowOff>
    </xdr:from>
    <xdr:to>
      <xdr:col>19</xdr:col>
      <xdr:colOff>133350</xdr:colOff>
      <xdr:row>87</xdr:row>
      <xdr:rowOff>45645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874436"/>
          <a:ext cx="889000" cy="8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64874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52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130635</xdr:rowOff>
    </xdr:from>
    <xdr:to>
      <xdr:col>15</xdr:col>
      <xdr:colOff>82550</xdr:colOff>
      <xdr:row>86</xdr:row>
      <xdr:rowOff>129736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703885"/>
          <a:ext cx="889000" cy="17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26816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91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75321</xdr:rowOff>
    </xdr:from>
    <xdr:to>
      <xdr:col>11</xdr:col>
      <xdr:colOff>31750</xdr:colOff>
      <xdr:row>85</xdr:row>
      <xdr:rowOff>130635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477121"/>
          <a:ext cx="889000" cy="22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120192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10517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72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64350</xdr:rowOff>
    </xdr:from>
    <xdr:to>
      <xdr:col>23</xdr:col>
      <xdr:colOff>184150</xdr:colOff>
      <xdr:row>87</xdr:row>
      <xdr:rowOff>165950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98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36427</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9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166295</xdr:rowOff>
    </xdr:from>
    <xdr:to>
      <xdr:col>19</xdr:col>
      <xdr:colOff>184150</xdr:colOff>
      <xdr:row>87</xdr:row>
      <xdr:rowOff>96445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9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81222</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997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78936</xdr:rowOff>
    </xdr:from>
    <xdr:to>
      <xdr:col>15</xdr:col>
      <xdr:colOff>133350</xdr:colOff>
      <xdr:row>87</xdr:row>
      <xdr:rowOff>9086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82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165313</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91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79835</xdr:rowOff>
    </xdr:from>
    <xdr:to>
      <xdr:col>11</xdr:col>
      <xdr:colOff>82550</xdr:colOff>
      <xdr:row>86</xdr:row>
      <xdr:rowOff>9985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65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166212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73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24521</xdr:rowOff>
    </xdr:from>
    <xdr:to>
      <xdr:col>7</xdr:col>
      <xdr:colOff>31750</xdr:colOff>
      <xdr:row>84</xdr:row>
      <xdr:rowOff>126121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42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110898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51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給与については、人事院勧告及び国に準拠しており、今後も引き続き適正な給与水準の維持に努める。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84</xdr:row>
      <xdr:rowOff>2116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36370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13352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8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2116</xdr:rowOff>
    </xdr:from>
    <xdr:to>
      <xdr:col>77</xdr:col>
      <xdr:colOff>44450</xdr:colOff>
      <xdr:row>84</xdr:row>
      <xdr:rowOff>102659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403916"/>
          <a:ext cx="8890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127652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70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102659</xdr:rowOff>
    </xdr:from>
    <xdr:to>
      <xdr:col>72</xdr:col>
      <xdr:colOff>203200</xdr:colOff>
      <xdr:row>85</xdr:row>
      <xdr:rowOff>92075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504459"/>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51859</xdr:rowOff>
    </xdr:from>
    <xdr:to>
      <xdr:col>68</xdr:col>
      <xdr:colOff>152400</xdr:colOff>
      <xdr:row>85</xdr:row>
      <xdr:rowOff>92075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62510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122766</xdr:rowOff>
    </xdr:from>
    <xdr:to>
      <xdr:col>77</xdr:col>
      <xdr:colOff>95250</xdr:colOff>
      <xdr:row>84</xdr:row>
      <xdr:rowOff>52916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51859</xdr:rowOff>
    </xdr:from>
    <xdr:to>
      <xdr:col>73</xdr:col>
      <xdr:colOff>44450</xdr:colOff>
      <xdr:row>84</xdr:row>
      <xdr:rowOff>153459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163636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41275</xdr:rowOff>
    </xdr:from>
    <xdr:to>
      <xdr:col>68</xdr:col>
      <xdr:colOff>203200</xdr:colOff>
      <xdr:row>85</xdr:row>
      <xdr:rowOff>142875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153052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令和５年度は前年度より類似団体平均との差が縮まったが、依然として類似団体の平均を上回っている状態である。社会情勢のめまぐるしい変化や複雑・多様化する行政ニーズに対応した住民サービスを実施していくためにも、業務の効率化を図ったうえで、定員適正化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119380</xdr:rowOff>
    </xdr:from>
    <xdr:to>
      <xdr:col>81</xdr:col>
      <xdr:colOff>44450</xdr:colOff>
      <xdr:row>61</xdr:row>
      <xdr:rowOff>129434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577830"/>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24782</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11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119380</xdr:rowOff>
    </xdr:from>
    <xdr:to>
      <xdr:col>77</xdr:col>
      <xdr:colOff>44450</xdr:colOff>
      <xdr:row>61</xdr:row>
      <xdr:rowOff>123402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57783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103946</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219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117369</xdr:rowOff>
    </xdr:from>
    <xdr:to>
      <xdr:col>72</xdr:col>
      <xdr:colOff>203200</xdr:colOff>
      <xdr:row>61</xdr:row>
      <xdr:rowOff>123402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575819"/>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97913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2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117369</xdr:rowOff>
    </xdr:from>
    <xdr:to>
      <xdr:col>68</xdr:col>
      <xdr:colOff>152400</xdr:colOff>
      <xdr:row>61</xdr:row>
      <xdr:rowOff>129434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57581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57696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78634</xdr:rowOff>
    </xdr:from>
    <xdr:to>
      <xdr:col>81</xdr:col>
      <xdr:colOff>95250</xdr:colOff>
      <xdr:row>62</xdr:row>
      <xdr:rowOff>8784</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53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50711</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509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68580</xdr:rowOff>
    </xdr:from>
    <xdr:to>
      <xdr:col>77</xdr:col>
      <xdr:colOff>95250</xdr:colOff>
      <xdr:row>61</xdr:row>
      <xdr:rowOff>170180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154957</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72602</xdr:rowOff>
    </xdr:from>
    <xdr:to>
      <xdr:col>73</xdr:col>
      <xdr:colOff>44450</xdr:colOff>
      <xdr:row>62</xdr:row>
      <xdr:rowOff>2752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158979</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66569</xdr:rowOff>
    </xdr:from>
    <xdr:to>
      <xdr:col>68</xdr:col>
      <xdr:colOff>203200</xdr:colOff>
      <xdr:row>61</xdr:row>
      <xdr:rowOff>168169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52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152946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61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78634</xdr:rowOff>
    </xdr:from>
    <xdr:to>
      <xdr:col>64</xdr:col>
      <xdr:colOff>152400</xdr:colOff>
      <xdr:row>62</xdr:row>
      <xdr:rowOff>8784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53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165011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62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前年度に比べ、</a:t>
          </a:r>
          <a:r>
            <a:rPr kumimoji="1" lang="en-US" altLang="ja-JP" sz="1300">
              <a:solidFill>
                <a:schemeClr val="tx1"/>
              </a:solidFill>
              <a:latin typeface="ＭＳ Ｐゴシック" panose="020B0600070205080204" pitchFamily="50" charset="-128"/>
              <a:ea typeface="ＭＳ Ｐゴシック" panose="020B0600070205080204" pitchFamily="50" charset="-128"/>
            </a:rPr>
            <a:t>0.4</a:t>
          </a:r>
          <a:r>
            <a:rPr kumimoji="1" lang="ja-JP" altLang="en-US" sz="1300">
              <a:solidFill>
                <a:schemeClr val="tx1"/>
              </a:solidFill>
              <a:latin typeface="ＭＳ Ｐゴシック" panose="020B0600070205080204" pitchFamily="50" charset="-128"/>
              <a:ea typeface="ＭＳ Ｐゴシック" panose="020B0600070205080204" pitchFamily="50" charset="-128"/>
            </a:rPr>
            <a:t>％改善した。市債発行の抑制や償還終了等により、比率は改善傾向にあるが、未だ他市と比較して高い水準であることから、今後も財政運営指針に基づき、市債発行を適正規模に留め、公債費の抑制を図る。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68156</xdr:rowOff>
    </xdr:from>
    <xdr:to>
      <xdr:col>81</xdr:col>
      <xdr:colOff>44450</xdr:colOff>
      <xdr:row>41</xdr:row>
      <xdr:rowOff>100330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6179800" y="709760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100330</xdr:rowOff>
    </xdr:from>
    <xdr:to>
      <xdr:col>77</xdr:col>
      <xdr:colOff>44450</xdr:colOff>
      <xdr:row>41</xdr:row>
      <xdr:rowOff>100330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7129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100330</xdr:rowOff>
    </xdr:from>
    <xdr:to>
      <xdr:col>72</xdr:col>
      <xdr:colOff>203200</xdr:colOff>
      <xdr:row>41</xdr:row>
      <xdr:rowOff>148590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71297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72831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148590</xdr:rowOff>
    </xdr:from>
    <xdr:to>
      <xdr:col>68</xdr:col>
      <xdr:colOff>152400</xdr:colOff>
      <xdr:row>42</xdr:row>
      <xdr:rowOff>9313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717804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121090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160883</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701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49530</xdr:rowOff>
    </xdr:from>
    <xdr:to>
      <xdr:col>77</xdr:col>
      <xdr:colOff>95250</xdr:colOff>
      <xdr:row>41</xdr:row>
      <xdr:rowOff>151130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49530</xdr:rowOff>
    </xdr:from>
    <xdr:to>
      <xdr:col>73</xdr:col>
      <xdr:colOff>44450</xdr:colOff>
      <xdr:row>41</xdr:row>
      <xdr:rowOff>151130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97790</xdr:rowOff>
    </xdr:from>
    <xdr:to>
      <xdr:col>68</xdr:col>
      <xdr:colOff>203200</xdr:colOff>
      <xdr:row>42</xdr:row>
      <xdr:rowOff>27940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前年度に比べ</a:t>
          </a:r>
          <a:r>
            <a:rPr kumimoji="1" lang="en-US" altLang="ja-JP" sz="1300">
              <a:solidFill>
                <a:schemeClr val="tx1"/>
              </a:solidFill>
              <a:latin typeface="ＭＳ Ｐゴシック" panose="020B0600070205080204" pitchFamily="50" charset="-128"/>
              <a:ea typeface="ＭＳ Ｐゴシック" panose="020B0600070205080204" pitchFamily="50" charset="-128"/>
            </a:rPr>
            <a:t>3.2</a:t>
          </a:r>
          <a:r>
            <a:rPr kumimoji="1" lang="ja-JP" altLang="en-US" sz="1300">
              <a:solidFill>
                <a:schemeClr val="tx1"/>
              </a:solidFill>
              <a:latin typeface="ＭＳ Ｐゴシック" panose="020B0600070205080204" pitchFamily="50" charset="-128"/>
              <a:ea typeface="ＭＳ Ｐゴシック" panose="020B0600070205080204" pitchFamily="50" charset="-128"/>
            </a:rPr>
            <a:t>％改善した。要因としては市債残高の減少と充当可能基金の増加によるところが大きく、市債残高については、財政運営指針においても将来世代に負担を残さぬよう、縮減を図ることとしている。比率は改善傾向にあるが、類似団体の平均に比べ高い水準であることから、今後も将来負担比率の改善に努めていく。</a:t>
          </a: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48018</xdr:rowOff>
    </xdr:from>
    <xdr:to>
      <xdr:col>81</xdr:col>
      <xdr:colOff>44450</xdr:colOff>
      <xdr:row>16</xdr:row>
      <xdr:rowOff>84788</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791218"/>
          <a:ext cx="8382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84788</xdr:rowOff>
    </xdr:from>
    <xdr:to>
      <xdr:col>77</xdr:col>
      <xdr:colOff>44450</xdr:colOff>
      <xdr:row>16</xdr:row>
      <xdr:rowOff>162923</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827988"/>
          <a:ext cx="889000" cy="7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162923</xdr:rowOff>
    </xdr:from>
    <xdr:to>
      <xdr:col>72</xdr:col>
      <xdr:colOff>203200</xdr:colOff>
      <xdr:row>17</xdr:row>
      <xdr:rowOff>122464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906123"/>
          <a:ext cx="8890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162258</xdr:rowOff>
    </xdr:from>
    <xdr:to>
      <xdr:col>73</xdr:col>
      <xdr:colOff>44450</xdr:colOff>
      <xdr:row>14</xdr:row>
      <xdr:rowOff>92408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122464</xdr:rowOff>
    </xdr:from>
    <xdr:to>
      <xdr:col>68</xdr:col>
      <xdr:colOff>152400</xdr:colOff>
      <xdr:row>18</xdr:row>
      <xdr:rowOff>39491</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3037114"/>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96520</xdr:rowOff>
    </xdr:from>
    <xdr:to>
      <xdr:col>68</xdr:col>
      <xdr:colOff>203200</xdr:colOff>
      <xdr:row>15</xdr:row>
      <xdr:rowOff>26670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36847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56381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28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168668</xdr:rowOff>
    </xdr:from>
    <xdr:to>
      <xdr:col>81</xdr:col>
      <xdr:colOff>95250</xdr:colOff>
      <xdr:row>16</xdr:row>
      <xdr:rowOff>98818</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74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140745</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712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33988</xdr:rowOff>
    </xdr:from>
    <xdr:to>
      <xdr:col>77</xdr:col>
      <xdr:colOff>95250</xdr:colOff>
      <xdr:row>16</xdr:row>
      <xdr:rowOff>135588</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77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120365</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86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112123</xdr:rowOff>
    </xdr:from>
    <xdr:to>
      <xdr:col>73</xdr:col>
      <xdr:colOff>44450</xdr:colOff>
      <xdr:row>17</xdr:row>
      <xdr:rowOff>42273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85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27050</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94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71664</xdr:rowOff>
    </xdr:from>
    <xdr:to>
      <xdr:col>68</xdr:col>
      <xdr:colOff>203200</xdr:colOff>
      <xdr:row>18</xdr:row>
      <xdr:rowOff>1814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98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158041</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307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160141</xdr:rowOff>
    </xdr:from>
    <xdr:to>
      <xdr:col>64</xdr:col>
      <xdr:colOff>152400</xdr:colOff>
      <xdr:row>18</xdr:row>
      <xdr:rowOff>90291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307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75068</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16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北海道石狩市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57,645
56,924
722.33
38,290,966
36,798,493
810,342
18,160,204
29,110,063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類似団体平均と比較して経常収支比率における人件費の比率が低くなっている要因として、消防業務を一部事務組合で行っていることが挙げられる。今後も人件費の適切な執行に努める。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154758</xdr:rowOff>
    </xdr:from>
    <xdr:to>
      <xdr:col>24</xdr:col>
      <xdr:colOff>25400</xdr:colOff>
      <xdr:row>34</xdr:row>
      <xdr:rowOff>74749</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812608"/>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118490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29028</xdr:rowOff>
    </xdr:from>
    <xdr:to>
      <xdr:col>19</xdr:col>
      <xdr:colOff>187325</xdr:colOff>
      <xdr:row>34</xdr:row>
      <xdr:rowOff>74749</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85832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54808</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27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29028</xdr:rowOff>
    </xdr:from>
    <xdr:to>
      <xdr:col>15</xdr:col>
      <xdr:colOff>98425</xdr:colOff>
      <xdr:row>34</xdr:row>
      <xdr:rowOff>113937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858328"/>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113937</xdr:rowOff>
    </xdr:from>
    <xdr:to>
      <xdr:col>11</xdr:col>
      <xdr:colOff>9525</xdr:colOff>
      <xdr:row>34</xdr:row>
      <xdr:rowOff>127000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594323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93997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15620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103958</xdr:rowOff>
    </xdr:from>
    <xdr:to>
      <xdr:col>24</xdr:col>
      <xdr:colOff>76200</xdr:colOff>
      <xdr:row>34</xdr:row>
      <xdr:rowOff>34108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76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12535</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67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23949</xdr:rowOff>
    </xdr:from>
    <xdr:to>
      <xdr:col>20</xdr:col>
      <xdr:colOff>38100</xdr:colOff>
      <xdr:row>34</xdr:row>
      <xdr:rowOff>125549</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85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135726</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622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149678</xdr:rowOff>
    </xdr:from>
    <xdr:to>
      <xdr:col>15</xdr:col>
      <xdr:colOff>149225</xdr:colOff>
      <xdr:row>34</xdr:row>
      <xdr:rowOff>79828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90005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63137</xdr:rowOff>
    </xdr:from>
    <xdr:to>
      <xdr:col>11</xdr:col>
      <xdr:colOff>60325</xdr:colOff>
      <xdr:row>34</xdr:row>
      <xdr:rowOff>164737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89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3464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66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76200</xdr:rowOff>
    </xdr:from>
    <xdr:to>
      <xdr:col>6</xdr:col>
      <xdr:colOff>171450</xdr:colOff>
      <xdr:row>35</xdr:row>
      <xdr:rowOff>6350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16527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a:t>
          </a:r>
          <a:r>
            <a:rPr kumimoji="1" lang="en-US" altLang="ja-JP" sz="1300">
              <a:solidFill>
                <a:schemeClr val="tx1"/>
              </a:solidFill>
              <a:latin typeface="ＭＳ Ｐゴシック" panose="020B0600070205080204" pitchFamily="50" charset="-128"/>
              <a:ea typeface="ＭＳ Ｐゴシック" panose="020B0600070205080204" pitchFamily="50" charset="-128"/>
            </a:rPr>
            <a:t>1</a:t>
          </a:r>
          <a:r>
            <a:rPr kumimoji="1" lang="ja-JP" altLang="en-US" sz="1300">
              <a:solidFill>
                <a:schemeClr val="tx1"/>
              </a:solidFill>
              <a:latin typeface="ＭＳ Ｐゴシック" panose="020B0600070205080204" pitchFamily="50" charset="-128"/>
              <a:ea typeface="ＭＳ Ｐゴシック" panose="020B0600070205080204" pitchFamily="50" charset="-128"/>
            </a:rPr>
            <a:t>ふるさと応援寄附に係る費用や公共施設の光熱費増加により、前年度に比べ</a:t>
          </a:r>
          <a:r>
            <a:rPr kumimoji="1" lang="en-US" altLang="ja-JP" sz="1300">
              <a:solidFill>
                <a:schemeClr val="tx1"/>
              </a:solidFill>
              <a:latin typeface="ＭＳ Ｐゴシック" panose="020B0600070205080204" pitchFamily="50" charset="-128"/>
              <a:ea typeface="ＭＳ Ｐゴシック" panose="020B0600070205080204" pitchFamily="50" charset="-128"/>
            </a:rPr>
            <a:t>0.4%</a:t>
          </a:r>
          <a:r>
            <a:rPr kumimoji="1" lang="ja-JP" altLang="en-US" sz="1300">
              <a:solidFill>
                <a:schemeClr val="tx1"/>
              </a:solidFill>
              <a:latin typeface="ＭＳ Ｐゴシック" panose="020B0600070205080204" pitchFamily="50" charset="-128"/>
              <a:ea typeface="ＭＳ Ｐゴシック" panose="020B0600070205080204" pitchFamily="50" charset="-128"/>
            </a:rPr>
            <a:t>増加した。また類似団体平均を上回る水準で推移していることから、事務事業の点検を行い適正な歳出削減に努める。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115570</xdr:rowOff>
    </xdr:from>
    <xdr:to>
      <xdr:col>82</xdr:col>
      <xdr:colOff>107950</xdr:colOff>
      <xdr:row>17</xdr:row>
      <xdr:rowOff>152146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0302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149860</xdr:rowOff>
    </xdr:from>
    <xdr:to>
      <xdr:col>78</xdr:col>
      <xdr:colOff>69850</xdr:colOff>
      <xdr:row>17</xdr:row>
      <xdr:rowOff>115570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930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149860</xdr:rowOff>
    </xdr:from>
    <xdr:to>
      <xdr:col>73</xdr:col>
      <xdr:colOff>180975</xdr:colOff>
      <xdr:row>17</xdr:row>
      <xdr:rowOff>14986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930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14986</xdr:rowOff>
    </xdr:from>
    <xdr:to>
      <xdr:col>69</xdr:col>
      <xdr:colOff>92075</xdr:colOff>
      <xdr:row>17</xdr:row>
      <xdr:rowOff>69850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9296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11955</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101346</xdr:rowOff>
    </xdr:from>
    <xdr:to>
      <xdr:col>82</xdr:col>
      <xdr:colOff>158750</xdr:colOff>
      <xdr:row>18</xdr:row>
      <xdr:rowOff>31496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73423</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64770</xdr:rowOff>
    </xdr:from>
    <xdr:to>
      <xdr:col>78</xdr:col>
      <xdr:colOff>120650</xdr:colOff>
      <xdr:row>17</xdr:row>
      <xdr:rowOff>166370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99060</xdr:rowOff>
    </xdr:from>
    <xdr:to>
      <xdr:col>74</xdr:col>
      <xdr:colOff>31750</xdr:colOff>
      <xdr:row>17</xdr:row>
      <xdr:rowOff>29210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13987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135636</xdr:rowOff>
    </xdr:from>
    <xdr:to>
      <xdr:col>69</xdr:col>
      <xdr:colOff>142875</xdr:colOff>
      <xdr:row>17</xdr:row>
      <xdr:rowOff>65786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50563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　少子高齢化や障がい者福祉向上の各種施策の展開等により、前年度比</a:t>
          </a:r>
          <a:r>
            <a:rPr kumimoji="1" lang="en-US" altLang="ja-JP" sz="1200">
              <a:solidFill>
                <a:schemeClr val="tx1"/>
              </a:solidFill>
              <a:latin typeface="ＭＳ Ｐゴシック" panose="020B0600070205080204" pitchFamily="50" charset="-128"/>
              <a:ea typeface="ＭＳ Ｐゴシック" panose="020B0600070205080204" pitchFamily="50" charset="-128"/>
            </a:rPr>
            <a:t>0.2%</a:t>
          </a:r>
          <a:r>
            <a:rPr kumimoji="1" lang="ja-JP" altLang="en-US" sz="1200">
              <a:solidFill>
                <a:schemeClr val="tx1"/>
              </a:solidFill>
              <a:latin typeface="ＭＳ Ｐゴシック" panose="020B0600070205080204" pitchFamily="50" charset="-128"/>
              <a:ea typeface="ＭＳ Ｐゴシック" panose="020B0600070205080204" pitchFamily="50" charset="-128"/>
            </a:rPr>
            <a:t>の増加となった。今後も少子高齢化の進行等により扶助費の増加が予想されることから、事業の必要性や効果の検証を重ねたうえで事業内容の精査を行い、適切な執行に努める。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138430</xdr:rowOff>
    </xdr:from>
    <xdr:to>
      <xdr:col>24</xdr:col>
      <xdr:colOff>25400</xdr:colOff>
      <xdr:row>55</xdr:row>
      <xdr:rowOff>153670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681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25417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138430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99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39370</xdr:rowOff>
    </xdr:from>
    <xdr:to>
      <xdr:col>15</xdr:col>
      <xdr:colOff>98425</xdr:colOff>
      <xdr:row>55</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469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40657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39370</xdr:rowOff>
    </xdr:from>
    <xdr:to>
      <xdr:col>11</xdr:col>
      <xdr:colOff>9525</xdr:colOff>
      <xdr:row>55</xdr:row>
      <xdr:rowOff>130810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4691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71137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116857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102870</xdr:rowOff>
    </xdr:from>
    <xdr:to>
      <xdr:col>24</xdr:col>
      <xdr:colOff>76200</xdr:colOff>
      <xdr:row>56</xdr:row>
      <xdr:rowOff>33020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119397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87630</xdr:rowOff>
    </xdr:from>
    <xdr:to>
      <xdr:col>20</xdr:col>
      <xdr:colOff>38100</xdr:colOff>
      <xdr:row>56</xdr:row>
      <xdr:rowOff>17780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27957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160020</xdr:rowOff>
    </xdr:from>
    <xdr:to>
      <xdr:col>11</xdr:col>
      <xdr:colOff>60325</xdr:colOff>
      <xdr:row>55</xdr:row>
      <xdr:rowOff>90170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100347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80010</xdr:rowOff>
    </xdr:from>
    <xdr:to>
      <xdr:col>6</xdr:col>
      <xdr:colOff>171450</xdr:colOff>
      <xdr:row>56</xdr:row>
      <xdr:rowOff>10160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20337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ふるさと応援積立金等による積立金の増や、水道事業会計出資金による投資及び出資金・貸付金の増等により前年度に比べて</a:t>
          </a:r>
          <a:r>
            <a:rPr kumimoji="1" lang="en-US" altLang="ja-JP" sz="1300">
              <a:solidFill>
                <a:schemeClr val="tx1"/>
              </a:solidFill>
              <a:latin typeface="ＭＳ Ｐゴシック" panose="020B0600070205080204" pitchFamily="50" charset="-128"/>
              <a:ea typeface="ＭＳ Ｐゴシック" panose="020B0600070205080204" pitchFamily="50" charset="-128"/>
            </a:rPr>
            <a:t>0.5%</a:t>
          </a:r>
          <a:r>
            <a:rPr kumimoji="1" lang="ja-JP" altLang="en-US" sz="1300">
              <a:solidFill>
                <a:schemeClr val="tx1"/>
              </a:solidFill>
              <a:latin typeface="ＭＳ Ｐゴシック" panose="020B0600070205080204" pitchFamily="50" charset="-128"/>
              <a:ea typeface="ＭＳ Ｐゴシック" panose="020B0600070205080204" pitchFamily="50" charset="-128"/>
            </a:rPr>
            <a:t>の増加となった。類似団体平均に比べ乖離も大きくなっている。今後も老朽化した施設の維持補修費増加が見込まれるため、公共施設総合管理計画に基づき、計画的な維持管理に努める。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121557</xdr:rowOff>
    </xdr:from>
    <xdr:to>
      <xdr:col>82</xdr:col>
      <xdr:colOff>107950</xdr:colOff>
      <xdr:row>61</xdr:row>
      <xdr:rowOff>4535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408557"/>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121557</xdr:rowOff>
    </xdr:from>
    <xdr:to>
      <xdr:col>78</xdr:col>
      <xdr:colOff>69850</xdr:colOff>
      <xdr:row>61</xdr:row>
      <xdr:rowOff>4535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4085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121557</xdr:rowOff>
    </xdr:from>
    <xdr:to>
      <xdr:col>73</xdr:col>
      <xdr:colOff>180975</xdr:colOff>
      <xdr:row>61</xdr:row>
      <xdr:rowOff>4535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4085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20865</xdr:rowOff>
    </xdr:from>
    <xdr:to>
      <xdr:col>69</xdr:col>
      <xdr:colOff>92075</xdr:colOff>
      <xdr:row>60</xdr:row>
      <xdr:rowOff>121557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136415"/>
          <a:ext cx="889000" cy="27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119942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125185</xdr:rowOff>
    </xdr:from>
    <xdr:to>
      <xdr:col>82</xdr:col>
      <xdr:colOff>158750</xdr:colOff>
      <xdr:row>61</xdr:row>
      <xdr:rowOff>55335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33762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32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70757</xdr:rowOff>
    </xdr:from>
    <xdr:to>
      <xdr:col>78</xdr:col>
      <xdr:colOff>120650</xdr:colOff>
      <xdr:row>61</xdr:row>
      <xdr:rowOff>907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35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157134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44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125185</xdr:rowOff>
    </xdr:from>
    <xdr:to>
      <xdr:col>74</xdr:col>
      <xdr:colOff>31750</xdr:colOff>
      <xdr:row>61</xdr:row>
      <xdr:rowOff>55335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40112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70757</xdr:rowOff>
    </xdr:from>
    <xdr:to>
      <xdr:col>69</xdr:col>
      <xdr:colOff>142875</xdr:colOff>
      <xdr:row>61</xdr:row>
      <xdr:rowOff>907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35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157134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141515</xdr:rowOff>
    </xdr:from>
    <xdr:to>
      <xdr:col>65</xdr:col>
      <xdr:colOff>53975</xdr:colOff>
      <xdr:row>59</xdr:row>
      <xdr:rowOff>71665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56442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生活保護事業費及び新型コロナウイ ルス感染症予防接種事業費の増により補助費等は増加したものの、経常経費に占める割合は変わらなかった。類似団体平均を下回っているが、補助金等の有効性・必要性を検証したうえで見直しを行う等、今後も適切な執行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146050</xdr:rowOff>
    </xdr:from>
    <xdr:to>
      <xdr:col>82</xdr:col>
      <xdr:colOff>107950</xdr:colOff>
      <xdr:row>37</xdr:row>
      <xdr:rowOff>146050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489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2557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51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146050</xdr:rowOff>
    </xdr:from>
    <xdr:to>
      <xdr:col>78</xdr:col>
      <xdr:colOff>69850</xdr:colOff>
      <xdr:row>38</xdr:row>
      <xdr:rowOff>81280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4897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109237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5080</xdr:rowOff>
    </xdr:from>
    <xdr:to>
      <xdr:col>73</xdr:col>
      <xdr:colOff>180975</xdr:colOff>
      <xdr:row>38</xdr:row>
      <xdr:rowOff>81280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5201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119397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5080</xdr:rowOff>
    </xdr:from>
    <xdr:to>
      <xdr:col>69</xdr:col>
      <xdr:colOff>92075</xdr:colOff>
      <xdr:row>38</xdr:row>
      <xdr:rowOff>81280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5201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170197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147337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95250</xdr:rowOff>
    </xdr:from>
    <xdr:to>
      <xdr:col>82</xdr:col>
      <xdr:colOff>158750</xdr:colOff>
      <xdr:row>38</xdr:row>
      <xdr:rowOff>25400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111777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95250</xdr:rowOff>
    </xdr:from>
    <xdr:to>
      <xdr:col>78</xdr:col>
      <xdr:colOff>120650</xdr:colOff>
      <xdr:row>38</xdr:row>
      <xdr:rowOff>25400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35577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20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30480</xdr:rowOff>
    </xdr:from>
    <xdr:to>
      <xdr:col>74</xdr:col>
      <xdr:colOff>31750</xdr:colOff>
      <xdr:row>38</xdr:row>
      <xdr:rowOff>132080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116857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125730</xdr:rowOff>
    </xdr:from>
    <xdr:to>
      <xdr:col>69</xdr:col>
      <xdr:colOff>142875</xdr:colOff>
      <xdr:row>38</xdr:row>
      <xdr:rowOff>55880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66057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23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30480</xdr:rowOff>
    </xdr:from>
    <xdr:to>
      <xdr:col>65</xdr:col>
      <xdr:colOff>53975</xdr:colOff>
      <xdr:row>38</xdr:row>
      <xdr:rowOff>132080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142257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　前年度と同率の</a:t>
          </a:r>
          <a:r>
            <a:rPr kumimoji="1" lang="en-US" altLang="ja-JP" sz="1200">
              <a:solidFill>
                <a:schemeClr val="tx1"/>
              </a:solidFill>
              <a:latin typeface="ＭＳ Ｐゴシック" panose="020B0600070205080204" pitchFamily="50" charset="-128"/>
              <a:ea typeface="ＭＳ Ｐゴシック" panose="020B0600070205080204" pitchFamily="50" charset="-128"/>
            </a:rPr>
            <a:t>15.9</a:t>
          </a:r>
          <a:r>
            <a:rPr kumimoji="1" lang="ja-JP" altLang="en-US" sz="1200">
              <a:solidFill>
                <a:schemeClr val="tx1"/>
              </a:solidFill>
              <a:latin typeface="ＭＳ Ｐゴシック" panose="020B0600070205080204" pitchFamily="50" charset="-128"/>
              <a:ea typeface="ＭＳ Ｐゴシック" panose="020B0600070205080204" pitchFamily="50" charset="-128"/>
            </a:rPr>
            <a:t>％となったが、類似団体と比較しても、依然として平均を上回る水準で推移しているため、今後も公債費の適正化に努める。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138430</xdr:rowOff>
    </xdr:from>
    <xdr:to>
      <xdr:col>24</xdr:col>
      <xdr:colOff>25400</xdr:colOff>
      <xdr:row>77</xdr:row>
      <xdr:rowOff>138430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3340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77</xdr:row>
      <xdr:rowOff>138430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317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77487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115570</xdr:rowOff>
    </xdr:from>
    <xdr:to>
      <xdr:col>15</xdr:col>
      <xdr:colOff>98425</xdr:colOff>
      <xdr:row>78</xdr:row>
      <xdr:rowOff>27939</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3172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xdr:rowOff>
    </xdr:from>
    <xdr:to>
      <xdr:col>11</xdr:col>
      <xdr:colOff>9525</xdr:colOff>
      <xdr:row>78</xdr:row>
      <xdr:rowOff>27939</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3858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138447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138447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59707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87630</xdr:rowOff>
    </xdr:from>
    <xdr:to>
      <xdr:col>20</xdr:col>
      <xdr:colOff>38100</xdr:colOff>
      <xdr:row>78</xdr:row>
      <xdr:rowOff>17780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148589</xdr:rowOff>
    </xdr:from>
    <xdr:to>
      <xdr:col>11</xdr:col>
      <xdr:colOff>60325</xdr:colOff>
      <xdr:row>78</xdr:row>
      <xdr:rowOff>78739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63516</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前年度に比べ</a:t>
          </a:r>
          <a:r>
            <a:rPr kumimoji="1" lang="en-US" altLang="ja-JP" sz="1300">
              <a:solidFill>
                <a:schemeClr val="tx1"/>
              </a:solidFill>
              <a:latin typeface="ＭＳ Ｐゴシック" panose="020B0600070205080204" pitchFamily="50" charset="-128"/>
              <a:ea typeface="ＭＳ Ｐゴシック" panose="020B0600070205080204" pitchFamily="50" charset="-128"/>
            </a:rPr>
            <a:t>0.3%</a:t>
          </a:r>
          <a:r>
            <a:rPr kumimoji="1" lang="ja-JP" altLang="en-US" sz="1300">
              <a:solidFill>
                <a:schemeClr val="tx1"/>
              </a:solidFill>
              <a:latin typeface="ＭＳ Ｐゴシック" panose="020B0600070205080204" pitchFamily="50" charset="-128"/>
              <a:ea typeface="ＭＳ Ｐゴシック" panose="020B0600070205080204" pitchFamily="50" charset="-128"/>
            </a:rPr>
            <a:t>の減となったものの、増加基調にある扶助費に加え、老朽化施設の維持補修費も更なる増加が見込まれることから、将来にわたって収支バランスを確保するため、財政の硬直化を招かないよう義務的経費をはじめとした歳出の適正化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155575</xdr:rowOff>
    </xdr:from>
    <xdr:to>
      <xdr:col>82</xdr:col>
      <xdr:colOff>107950</xdr:colOff>
      <xdr:row>77</xdr:row>
      <xdr:rowOff>1270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18577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104139</xdr:rowOff>
    </xdr:from>
    <xdr:to>
      <xdr:col>78</xdr:col>
      <xdr:colOff>69850</xdr:colOff>
      <xdr:row>77</xdr:row>
      <xdr:rowOff>1270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1343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5097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92711</xdr:rowOff>
    </xdr:from>
    <xdr:to>
      <xdr:col>73</xdr:col>
      <xdr:colOff>180975</xdr:colOff>
      <xdr:row>76</xdr:row>
      <xdr:rowOff>104139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1229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165117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92711</xdr:rowOff>
    </xdr:from>
    <xdr:to>
      <xdr:col>69</xdr:col>
      <xdr:colOff>92075</xdr:colOff>
      <xdr:row>76</xdr:row>
      <xdr:rowOff>121286</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12291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104775</xdr:rowOff>
    </xdr:from>
    <xdr:to>
      <xdr:col>82</xdr:col>
      <xdr:colOff>158750</xdr:colOff>
      <xdr:row>77</xdr:row>
      <xdr:rowOff>34925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1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121302</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98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121920</xdr:rowOff>
    </xdr:from>
    <xdr:to>
      <xdr:col>78</xdr:col>
      <xdr:colOff>120650</xdr:colOff>
      <xdr:row>77</xdr:row>
      <xdr:rowOff>52070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36847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53339</xdr:rowOff>
    </xdr:from>
    <xdr:to>
      <xdr:col>74</xdr:col>
      <xdr:colOff>31750</xdr:colOff>
      <xdr:row>76</xdr:row>
      <xdr:rowOff>154939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139716</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41911</xdr:rowOff>
    </xdr:from>
    <xdr:to>
      <xdr:col>69</xdr:col>
      <xdr:colOff>142875</xdr:colOff>
      <xdr:row>76</xdr:row>
      <xdr:rowOff>143511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153687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70486</xdr:rowOff>
    </xdr:from>
    <xdr:to>
      <xdr:col>65</xdr:col>
      <xdr:colOff>53975</xdr:colOff>
      <xdr:row>77</xdr:row>
      <xdr:rowOff>636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10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10812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8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北海道石狩市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27902</xdr:rowOff>
    </xdr:from>
    <xdr:to>
      <xdr:col>29</xdr:col>
      <xdr:colOff>127000</xdr:colOff>
      <xdr:row>16</xdr:row>
      <xdr:rowOff>49644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18727"/>
          <a:ext cx="647700" cy="21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113085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03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41300</xdr:rowOff>
    </xdr:from>
    <xdr:to>
      <xdr:col>26</xdr:col>
      <xdr:colOff>50800</xdr:colOff>
      <xdr:row>16</xdr:row>
      <xdr:rowOff>49644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832125"/>
          <a:ext cx="698500" cy="8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85869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48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37452</xdr:rowOff>
    </xdr:from>
    <xdr:to>
      <xdr:col>22</xdr:col>
      <xdr:colOff>114300</xdr:colOff>
      <xdr:row>16</xdr:row>
      <xdr:rowOff>41300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828277"/>
          <a:ext cx="698500" cy="3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88091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37452</xdr:rowOff>
    </xdr:from>
    <xdr:to>
      <xdr:col>18</xdr:col>
      <xdr:colOff>177800</xdr:colOff>
      <xdr:row>16</xdr:row>
      <xdr:rowOff>59677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28277"/>
          <a:ext cx="698500" cy="22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106722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04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129024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9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148552</xdr:rowOff>
    </xdr:from>
    <xdr:to>
      <xdr:col>29</xdr:col>
      <xdr:colOff>177800</xdr:colOff>
      <xdr:row>16</xdr:row>
      <xdr:rowOff>78702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67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165079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13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170294</xdr:rowOff>
    </xdr:from>
    <xdr:to>
      <xdr:col>26</xdr:col>
      <xdr:colOff>101600</xdr:colOff>
      <xdr:row>16</xdr:row>
      <xdr:rowOff>100444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89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110621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58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161950</xdr:rowOff>
    </xdr:from>
    <xdr:to>
      <xdr:col>22</xdr:col>
      <xdr:colOff>165100</xdr:colOff>
      <xdr:row>16</xdr:row>
      <xdr:rowOff>92100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81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102277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5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158102</xdr:rowOff>
    </xdr:from>
    <xdr:to>
      <xdr:col>19</xdr:col>
      <xdr:colOff>38100</xdr:colOff>
      <xdr:row>16</xdr:row>
      <xdr:rowOff>88252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77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98429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46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8877</xdr:rowOff>
    </xdr:from>
    <xdr:to>
      <xdr:col>15</xdr:col>
      <xdr:colOff>101600</xdr:colOff>
      <xdr:row>16</xdr:row>
      <xdr:rowOff>110477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99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120654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68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91306</xdr:rowOff>
    </xdr:from>
    <xdr:to>
      <xdr:col>29</xdr:col>
      <xdr:colOff>127000</xdr:colOff>
      <xdr:row>35</xdr:row>
      <xdr:rowOff>111161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701656"/>
          <a:ext cx="647700" cy="19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197553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07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111161</xdr:rowOff>
    </xdr:from>
    <xdr:to>
      <xdr:col>26</xdr:col>
      <xdr:colOff>50800</xdr:colOff>
      <xdr:row>35</xdr:row>
      <xdr:rowOff>114917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721511"/>
          <a:ext cx="698500" cy="3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306236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16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28767</xdr:rowOff>
    </xdr:from>
    <xdr:to>
      <xdr:col>22</xdr:col>
      <xdr:colOff>114300</xdr:colOff>
      <xdr:row>35</xdr:row>
      <xdr:rowOff>114917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639117"/>
          <a:ext cx="698500" cy="86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320377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3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28767</xdr:rowOff>
    </xdr:from>
    <xdr:to>
      <xdr:col>18</xdr:col>
      <xdr:colOff>177800</xdr:colOff>
      <xdr:row>35</xdr:row>
      <xdr:rowOff>164523</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639117"/>
          <a:ext cx="698500" cy="135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325145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3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334027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40506</xdr:rowOff>
    </xdr:from>
    <xdr:to>
      <xdr:col>29</xdr:col>
      <xdr:colOff>177800</xdr:colOff>
      <xdr:row>35</xdr:row>
      <xdr:rowOff>142106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650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228483</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49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60361</xdr:rowOff>
    </xdr:from>
    <xdr:to>
      <xdr:col>26</xdr:col>
      <xdr:colOff>101600</xdr:colOff>
      <xdr:row>35</xdr:row>
      <xdr:rowOff>161961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670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172138</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439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64117</xdr:rowOff>
    </xdr:from>
    <xdr:to>
      <xdr:col>22</xdr:col>
      <xdr:colOff>165100</xdr:colOff>
      <xdr:row>35</xdr:row>
      <xdr:rowOff>165717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674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175894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44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320867</xdr:rowOff>
    </xdr:from>
    <xdr:to>
      <xdr:col>19</xdr:col>
      <xdr:colOff>38100</xdr:colOff>
      <xdr:row>35</xdr:row>
      <xdr:rowOff>79567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588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89744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357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113723</xdr:rowOff>
    </xdr:from>
    <xdr:to>
      <xdr:col>15</xdr:col>
      <xdr:colOff>101600</xdr:colOff>
      <xdr:row>35</xdr:row>
      <xdr:rowOff>215323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24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225500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492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北海道石狩市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57,645
56,924
722.33
38,290,966
36,798,493
810,342
18,160,204
29,110,063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50374</xdr:rowOff>
    </xdr:from>
    <xdr:to>
      <xdr:col>24</xdr:col>
      <xdr:colOff>63500</xdr:colOff>
      <xdr:row>36</xdr:row>
      <xdr:rowOff>59385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222574"/>
          <a:ext cx="838200" cy="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26319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7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30810</xdr:rowOff>
    </xdr:from>
    <xdr:to>
      <xdr:col>19</xdr:col>
      <xdr:colOff>177800</xdr:colOff>
      <xdr:row>36</xdr:row>
      <xdr:rowOff>50374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203010"/>
          <a:ext cx="889000" cy="1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118457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30810</xdr:rowOff>
    </xdr:from>
    <xdr:to>
      <xdr:col>15</xdr:col>
      <xdr:colOff>50800</xdr:colOff>
      <xdr:row>36</xdr:row>
      <xdr:rowOff>50355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03010"/>
          <a:ext cx="889000" cy="1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124001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50355</xdr:rowOff>
    </xdr:from>
    <xdr:to>
      <xdr:col>10</xdr:col>
      <xdr:colOff>114300</xdr:colOff>
      <xdr:row>36</xdr:row>
      <xdr:rowOff>84931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22555"/>
          <a:ext cx="889000" cy="3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156595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91063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8585</xdr:rowOff>
    </xdr:from>
    <xdr:to>
      <xdr:col>24</xdr:col>
      <xdr:colOff>114300</xdr:colOff>
      <xdr:row>36</xdr:row>
      <xdr:rowOff>110185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8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158462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5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171024</xdr:rowOff>
    </xdr:from>
    <xdr:to>
      <xdr:col>20</xdr:col>
      <xdr:colOff>38100</xdr:colOff>
      <xdr:row>36</xdr:row>
      <xdr:rowOff>101174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7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117701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94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151460</xdr:rowOff>
    </xdr:from>
    <xdr:to>
      <xdr:col>15</xdr:col>
      <xdr:colOff>101600</xdr:colOff>
      <xdr:row>36</xdr:row>
      <xdr:rowOff>81610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98137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2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171005</xdr:rowOff>
    </xdr:from>
    <xdr:to>
      <xdr:col>10</xdr:col>
      <xdr:colOff>165100</xdr:colOff>
      <xdr:row>36</xdr:row>
      <xdr:rowOff>101155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7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117682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4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34131</xdr:rowOff>
    </xdr:from>
    <xdr:to>
      <xdr:col>6</xdr:col>
      <xdr:colOff>38100</xdr:colOff>
      <xdr:row>36</xdr:row>
      <xdr:rowOff>135731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0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152258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8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6324</xdr:rowOff>
    </xdr:from>
    <xdr:to>
      <xdr:col>24</xdr:col>
      <xdr:colOff>63500</xdr:colOff>
      <xdr:row>53</xdr:row>
      <xdr:rowOff>56400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093174"/>
          <a:ext cx="838200" cy="5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16108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1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56400</xdr:rowOff>
    </xdr:from>
    <xdr:to>
      <xdr:col>19</xdr:col>
      <xdr:colOff>177800</xdr:colOff>
      <xdr:row>54</xdr:row>
      <xdr:rowOff>85001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143250"/>
          <a:ext cx="889000" cy="20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97921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6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85001</xdr:rowOff>
    </xdr:from>
    <xdr:to>
      <xdr:col>15</xdr:col>
      <xdr:colOff>50800</xdr:colOff>
      <xdr:row>54</xdr:row>
      <xdr:rowOff>155956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343301"/>
          <a:ext cx="889000" cy="7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145572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4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155956</xdr:rowOff>
    </xdr:from>
    <xdr:to>
      <xdr:col>10</xdr:col>
      <xdr:colOff>114300</xdr:colOff>
      <xdr:row>55</xdr:row>
      <xdr:rowOff>142951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414256"/>
          <a:ext cx="889000" cy="15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136207</xdr:rowOff>
    </xdr:from>
    <xdr:to>
      <xdr:col>10</xdr:col>
      <xdr:colOff>165100</xdr:colOff>
      <xdr:row>57</xdr:row>
      <xdr:rowOff>66357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57484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118610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8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126974</xdr:rowOff>
    </xdr:from>
    <xdr:to>
      <xdr:col>24</xdr:col>
      <xdr:colOff>114300</xdr:colOff>
      <xdr:row>53</xdr:row>
      <xdr:rowOff>57124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04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149851</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8893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5600</xdr:rowOff>
    </xdr:from>
    <xdr:to>
      <xdr:col>20</xdr:col>
      <xdr:colOff>38100</xdr:colOff>
      <xdr:row>53</xdr:row>
      <xdr:rowOff>107200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09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123727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8867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34201</xdr:rowOff>
    </xdr:from>
    <xdr:to>
      <xdr:col>15</xdr:col>
      <xdr:colOff>101600</xdr:colOff>
      <xdr:row>54</xdr:row>
      <xdr:rowOff>135801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29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152328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06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105156</xdr:rowOff>
    </xdr:from>
    <xdr:to>
      <xdr:col>10</xdr:col>
      <xdr:colOff>165100</xdr:colOff>
      <xdr:row>55</xdr:row>
      <xdr:rowOff>35306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36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51833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13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92151</xdr:rowOff>
    </xdr:from>
    <xdr:to>
      <xdr:col>6</xdr:col>
      <xdr:colOff>38100</xdr:colOff>
      <xdr:row>56</xdr:row>
      <xdr:rowOff>22301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52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38828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29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14949</xdr:rowOff>
    </xdr:from>
    <xdr:to>
      <xdr:col>24</xdr:col>
      <xdr:colOff>62865</xdr:colOff>
      <xdr:row>79</xdr:row>
      <xdr:rowOff>82680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359349"/>
          <a:ext cx="1270" cy="1267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86507</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31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82680</xdr:rowOff>
    </xdr:from>
    <xdr:to>
      <xdr:col>24</xdr:col>
      <xdr:colOff>152400</xdr:colOff>
      <xdr:row>79</xdr:row>
      <xdr:rowOff>82680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27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133076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13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14949</xdr:rowOff>
    </xdr:from>
    <xdr:to>
      <xdr:col>24</xdr:col>
      <xdr:colOff>152400</xdr:colOff>
      <xdr:row>72</xdr:row>
      <xdr:rowOff>14949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359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14949</xdr:rowOff>
    </xdr:from>
    <xdr:to>
      <xdr:col>24</xdr:col>
      <xdr:colOff>63500</xdr:colOff>
      <xdr:row>72</xdr:row>
      <xdr:rowOff>65339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2359349"/>
          <a:ext cx="838200" cy="5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51587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424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73160</xdr:rowOff>
    </xdr:from>
    <xdr:to>
      <xdr:col>24</xdr:col>
      <xdr:colOff>114300</xdr:colOff>
      <xdr:row>79</xdr:row>
      <xdr:rowOff>3310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44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59069</xdr:rowOff>
    </xdr:from>
    <xdr:to>
      <xdr:col>19</xdr:col>
      <xdr:colOff>177800</xdr:colOff>
      <xdr:row>72</xdr:row>
      <xdr:rowOff>65339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2232019"/>
          <a:ext cx="889000" cy="17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78384</xdr:rowOff>
    </xdr:from>
    <xdr:to>
      <xdr:col>20</xdr:col>
      <xdr:colOff>38100</xdr:colOff>
      <xdr:row>79</xdr:row>
      <xdr:rowOff>8534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4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171111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54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59069</xdr:rowOff>
    </xdr:from>
    <xdr:to>
      <xdr:col>15</xdr:col>
      <xdr:colOff>50800</xdr:colOff>
      <xdr:row>73</xdr:row>
      <xdr:rowOff>78141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2232019"/>
          <a:ext cx="889000" cy="36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77960</xdr:rowOff>
    </xdr:from>
    <xdr:to>
      <xdr:col>15</xdr:col>
      <xdr:colOff>101600</xdr:colOff>
      <xdr:row>79</xdr:row>
      <xdr:rowOff>8110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170687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54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78141</xdr:rowOff>
    </xdr:from>
    <xdr:to>
      <xdr:col>10</xdr:col>
      <xdr:colOff>114300</xdr:colOff>
      <xdr:row>74</xdr:row>
      <xdr:rowOff>171247</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2593991"/>
          <a:ext cx="889000" cy="26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74988</xdr:rowOff>
    </xdr:from>
    <xdr:to>
      <xdr:col>10</xdr:col>
      <xdr:colOff>165100</xdr:colOff>
      <xdr:row>79</xdr:row>
      <xdr:rowOff>5138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4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167715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54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98730</xdr:rowOff>
    </xdr:from>
    <xdr:to>
      <xdr:col>6</xdr:col>
      <xdr:colOff>38100</xdr:colOff>
      <xdr:row>79</xdr:row>
      <xdr:rowOff>28880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4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20007</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564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135599</xdr:rowOff>
    </xdr:from>
    <xdr:to>
      <xdr:col>24</xdr:col>
      <xdr:colOff>114300</xdr:colOff>
      <xdr:row>72</xdr:row>
      <xdr:rowOff>65749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30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88626</xdr:rowOff>
    </xdr:from>
    <xdr:ext cx="534377"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26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14539</xdr:rowOff>
    </xdr:from>
    <xdr:to>
      <xdr:col>20</xdr:col>
      <xdr:colOff>38100</xdr:colOff>
      <xdr:row>72</xdr:row>
      <xdr:rowOff>116139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35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132666</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30111" y="1213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8269</xdr:rowOff>
    </xdr:from>
    <xdr:to>
      <xdr:col>15</xdr:col>
      <xdr:colOff>101600</xdr:colOff>
      <xdr:row>71</xdr:row>
      <xdr:rowOff>109869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18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69</xdr:row>
      <xdr:rowOff>126396</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41111" y="1195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27341</xdr:rowOff>
    </xdr:from>
    <xdr:to>
      <xdr:col>10</xdr:col>
      <xdr:colOff>165100</xdr:colOff>
      <xdr:row>73</xdr:row>
      <xdr:rowOff>128941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54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145468</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52111" y="1231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120447</xdr:rowOff>
    </xdr:from>
    <xdr:to>
      <xdr:col>6</xdr:col>
      <xdr:colOff>38100</xdr:colOff>
      <xdr:row>75</xdr:row>
      <xdr:rowOff>50597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80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67124</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63111" y="1258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163300</xdr:rowOff>
    </xdr:from>
    <xdr:to>
      <xdr:col>24</xdr:col>
      <xdr:colOff>63500</xdr:colOff>
      <xdr:row>94</xdr:row>
      <xdr:rowOff>127019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108150"/>
          <a:ext cx="838200" cy="13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35279</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23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133082</xdr:rowOff>
    </xdr:from>
    <xdr:to>
      <xdr:col>19</xdr:col>
      <xdr:colOff>177800</xdr:colOff>
      <xdr:row>94</xdr:row>
      <xdr:rowOff>127019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077932"/>
          <a:ext cx="889000" cy="16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68350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52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133082</xdr:rowOff>
    </xdr:from>
    <xdr:to>
      <xdr:col>15</xdr:col>
      <xdr:colOff>50800</xdr:colOff>
      <xdr:row>95</xdr:row>
      <xdr:rowOff>135737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077932"/>
          <a:ext cx="889000" cy="34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102412</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135737</xdr:rowOff>
    </xdr:from>
    <xdr:to>
      <xdr:col>10</xdr:col>
      <xdr:colOff>114300</xdr:colOff>
      <xdr:row>96</xdr:row>
      <xdr:rowOff>27925</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423487"/>
          <a:ext cx="889000" cy="6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120969</xdr:rowOff>
    </xdr:from>
    <xdr:to>
      <xdr:col>10</xdr:col>
      <xdr:colOff>165100</xdr:colOff>
      <xdr:row>97</xdr:row>
      <xdr:rowOff>51119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42246</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19795" y="166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xdr:rowOff>
    </xdr:from>
    <xdr:to>
      <xdr:col>6</xdr:col>
      <xdr:colOff>38100</xdr:colOff>
      <xdr:row>97</xdr:row>
      <xdr:rowOff>101922</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93049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2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112500</xdr:rowOff>
    </xdr:from>
    <xdr:to>
      <xdr:col>24</xdr:col>
      <xdr:colOff>114300</xdr:colOff>
      <xdr:row>94</xdr:row>
      <xdr:rowOff>42650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05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135377</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90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76219</xdr:rowOff>
    </xdr:from>
    <xdr:to>
      <xdr:col>20</xdr:col>
      <xdr:colOff>38100</xdr:colOff>
      <xdr:row>95</xdr:row>
      <xdr:rowOff>6369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1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22896</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96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82282</xdr:rowOff>
    </xdr:from>
    <xdr:to>
      <xdr:col>15</xdr:col>
      <xdr:colOff>101600</xdr:colOff>
      <xdr:row>94</xdr:row>
      <xdr:rowOff>12432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02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28959</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802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84937</xdr:rowOff>
    </xdr:from>
    <xdr:to>
      <xdr:col>10</xdr:col>
      <xdr:colOff>165100</xdr:colOff>
      <xdr:row>96</xdr:row>
      <xdr:rowOff>15087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37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31614</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6147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148575</xdr:rowOff>
    </xdr:from>
    <xdr:to>
      <xdr:col>6</xdr:col>
      <xdr:colOff>38100</xdr:colOff>
      <xdr:row>96</xdr:row>
      <xdr:rowOff>78725</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43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95252</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621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138740</xdr:rowOff>
    </xdr:from>
    <xdr:to>
      <xdr:col>55</xdr:col>
      <xdr:colOff>0</xdr:colOff>
      <xdr:row>36</xdr:row>
      <xdr:rowOff>38613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139490"/>
          <a:ext cx="838200" cy="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62778</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34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160556</xdr:rowOff>
    </xdr:from>
    <xdr:to>
      <xdr:col>50</xdr:col>
      <xdr:colOff>114300</xdr:colOff>
      <xdr:row>36</xdr:row>
      <xdr:rowOff>38613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161306"/>
          <a:ext cx="889000" cy="4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166357</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3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151115</xdr:rowOff>
    </xdr:from>
    <xdr:to>
      <xdr:col>45</xdr:col>
      <xdr:colOff>177800</xdr:colOff>
      <xdr:row>35</xdr:row>
      <xdr:rowOff>160556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466065"/>
          <a:ext cx="889000" cy="69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34668</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3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151115</xdr:rowOff>
    </xdr:from>
    <xdr:to>
      <xdr:col>41</xdr:col>
      <xdr:colOff>50800</xdr:colOff>
      <xdr:row>36</xdr:row>
      <xdr:rowOff>117892</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466065"/>
          <a:ext cx="889000" cy="82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16053</xdr:rowOff>
    </xdr:from>
    <xdr:to>
      <xdr:col>41</xdr:col>
      <xdr:colOff>101600</xdr:colOff>
      <xdr:row>32</xdr:row>
      <xdr:rowOff>117653</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108780</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559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93265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43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87940</xdr:rowOff>
    </xdr:from>
    <xdr:to>
      <xdr:col>55</xdr:col>
      <xdr:colOff>50800</xdr:colOff>
      <xdr:row>36</xdr:row>
      <xdr:rowOff>18090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08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110817</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94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159263</xdr:rowOff>
    </xdr:from>
    <xdr:to>
      <xdr:col>50</xdr:col>
      <xdr:colOff>165100</xdr:colOff>
      <xdr:row>36</xdr:row>
      <xdr:rowOff>89413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16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105940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593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109756</xdr:rowOff>
    </xdr:from>
    <xdr:to>
      <xdr:col>46</xdr:col>
      <xdr:colOff>38100</xdr:colOff>
      <xdr:row>36</xdr:row>
      <xdr:rowOff>39906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11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56433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88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100315</xdr:rowOff>
    </xdr:from>
    <xdr:to>
      <xdr:col>41</xdr:col>
      <xdr:colOff>101600</xdr:colOff>
      <xdr:row>32</xdr:row>
      <xdr:rowOff>30465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41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46992</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5190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67092</xdr:rowOff>
    </xdr:from>
    <xdr:to>
      <xdr:col>36</xdr:col>
      <xdr:colOff>165100</xdr:colOff>
      <xdr:row>36</xdr:row>
      <xdr:rowOff>168692</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23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13769</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01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147117</xdr:rowOff>
    </xdr:from>
    <xdr:to>
      <xdr:col>55</xdr:col>
      <xdr:colOff>0</xdr:colOff>
      <xdr:row>56</xdr:row>
      <xdr:rowOff>59398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576867"/>
          <a:ext cx="838200" cy="8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118356</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376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20904</xdr:rowOff>
    </xdr:from>
    <xdr:to>
      <xdr:col>50</xdr:col>
      <xdr:colOff>114300</xdr:colOff>
      <xdr:row>56</xdr:row>
      <xdr:rowOff>59398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622104"/>
          <a:ext cx="889000" cy="3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61295</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3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20904</xdr:rowOff>
    </xdr:from>
    <xdr:to>
      <xdr:col>45</xdr:col>
      <xdr:colOff>177800</xdr:colOff>
      <xdr:row>56</xdr:row>
      <xdr:rowOff>154636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622104"/>
          <a:ext cx="889000" cy="13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42625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30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117005</xdr:rowOff>
    </xdr:from>
    <xdr:to>
      <xdr:col>41</xdr:col>
      <xdr:colOff>50800</xdr:colOff>
      <xdr:row>56</xdr:row>
      <xdr:rowOff>154636</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718205"/>
          <a:ext cx="889000" cy="3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101816</xdr:rowOff>
    </xdr:from>
    <xdr:to>
      <xdr:col>41</xdr:col>
      <xdr:colOff>101600</xdr:colOff>
      <xdr:row>56</xdr:row>
      <xdr:rowOff>31966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48493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30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47159</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96317</xdr:rowOff>
    </xdr:from>
    <xdr:to>
      <xdr:col>55</xdr:col>
      <xdr:colOff>50800</xdr:colOff>
      <xdr:row>56</xdr:row>
      <xdr:rowOff>26467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52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74744</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50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8598</xdr:rowOff>
    </xdr:from>
    <xdr:to>
      <xdr:col>50</xdr:col>
      <xdr:colOff>165100</xdr:colOff>
      <xdr:row>56</xdr:row>
      <xdr:rowOff>110198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60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101325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70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141554</xdr:rowOff>
    </xdr:from>
    <xdr:to>
      <xdr:col>46</xdr:col>
      <xdr:colOff>38100</xdr:colOff>
      <xdr:row>56</xdr:row>
      <xdr:rowOff>71704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57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62831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66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103836</xdr:rowOff>
    </xdr:from>
    <xdr:to>
      <xdr:col>41</xdr:col>
      <xdr:colOff>101600</xdr:colOff>
      <xdr:row>57</xdr:row>
      <xdr:rowOff>33986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70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25113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79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66205</xdr:rowOff>
    </xdr:from>
    <xdr:to>
      <xdr:col>36</xdr:col>
      <xdr:colOff>165100</xdr:colOff>
      <xdr:row>56</xdr:row>
      <xdr:rowOff>167805</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66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158932</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76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66242</xdr:rowOff>
    </xdr:from>
    <xdr:to>
      <xdr:col>55</xdr:col>
      <xdr:colOff>0</xdr:colOff>
      <xdr:row>78</xdr:row>
      <xdr:rowOff>125718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267892"/>
          <a:ext cx="838200" cy="23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142752</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1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117106</xdr:rowOff>
    </xdr:from>
    <xdr:to>
      <xdr:col>50</xdr:col>
      <xdr:colOff>114300</xdr:colOff>
      <xdr:row>77</xdr:row>
      <xdr:rowOff>66242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147306"/>
          <a:ext cx="889000" cy="12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64812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43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117106</xdr:rowOff>
    </xdr:from>
    <xdr:to>
      <xdr:col>45</xdr:col>
      <xdr:colOff>177800</xdr:colOff>
      <xdr:row>79</xdr:row>
      <xdr:rowOff>28715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3147306"/>
          <a:ext cx="889000" cy="42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42715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41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164409</xdr:rowOff>
    </xdr:from>
    <xdr:to>
      <xdr:col>41</xdr:col>
      <xdr:colOff>50800</xdr:colOff>
      <xdr:row>79</xdr:row>
      <xdr:rowOff>28715</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3194609"/>
          <a:ext cx="889000" cy="37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76649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169873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37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74918</xdr:rowOff>
    </xdr:from>
    <xdr:to>
      <xdr:col>55</xdr:col>
      <xdr:colOff>50800</xdr:colOff>
      <xdr:row>79</xdr:row>
      <xdr:rowOff>5068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44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161295</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36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15442</xdr:rowOff>
    </xdr:from>
    <xdr:to>
      <xdr:col>50</xdr:col>
      <xdr:colOff>165100</xdr:colOff>
      <xdr:row>77</xdr:row>
      <xdr:rowOff>117042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21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133569</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2111" y="1299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66306</xdr:rowOff>
    </xdr:from>
    <xdr:to>
      <xdr:col>46</xdr:col>
      <xdr:colOff>38100</xdr:colOff>
      <xdr:row>76</xdr:row>
      <xdr:rowOff>167906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09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12984</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287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149365</xdr:rowOff>
    </xdr:from>
    <xdr:to>
      <xdr:col>41</xdr:col>
      <xdr:colOff>101600</xdr:colOff>
      <xdr:row>79</xdr:row>
      <xdr:rowOff>79515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52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70642</xdr:rowOff>
    </xdr:from>
    <xdr:ext cx="378565"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72017" y="13615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113609</xdr:rowOff>
    </xdr:from>
    <xdr:to>
      <xdr:col>36</xdr:col>
      <xdr:colOff>165100</xdr:colOff>
      <xdr:row>77</xdr:row>
      <xdr:rowOff>43759</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14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60285</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291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71806</xdr:rowOff>
    </xdr:from>
    <xdr:to>
      <xdr:col>55</xdr:col>
      <xdr:colOff>0</xdr:colOff>
      <xdr:row>97</xdr:row>
      <xdr:rowOff>122588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702456"/>
          <a:ext cx="838200" cy="5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149431</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43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122588</xdr:rowOff>
    </xdr:from>
    <xdr:to>
      <xdr:col>50</xdr:col>
      <xdr:colOff>114300</xdr:colOff>
      <xdr:row>98</xdr:row>
      <xdr:rowOff>7863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753238"/>
          <a:ext cx="889000" cy="5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79942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36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44831</xdr:rowOff>
    </xdr:from>
    <xdr:to>
      <xdr:col>45</xdr:col>
      <xdr:colOff>177800</xdr:colOff>
      <xdr:row>98</xdr:row>
      <xdr:rowOff>7863</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6675481"/>
          <a:ext cx="889000" cy="13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83976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3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44831</xdr:rowOff>
    </xdr:from>
    <xdr:to>
      <xdr:col>41</xdr:col>
      <xdr:colOff>50800</xdr:colOff>
      <xdr:row>98</xdr:row>
      <xdr:rowOff>104953</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675481"/>
          <a:ext cx="889000" cy="23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130277</xdr:rowOff>
    </xdr:from>
    <xdr:to>
      <xdr:col>41</xdr:col>
      <xdr:colOff>101600</xdr:colOff>
      <xdr:row>97</xdr:row>
      <xdr:rowOff>60427</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76954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121597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21006</xdr:rowOff>
    </xdr:from>
    <xdr:to>
      <xdr:col>55</xdr:col>
      <xdr:colOff>50800</xdr:colOff>
      <xdr:row>97</xdr:row>
      <xdr:rowOff>122606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65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170883</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63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71788</xdr:rowOff>
    </xdr:from>
    <xdr:to>
      <xdr:col>50</xdr:col>
      <xdr:colOff>165100</xdr:colOff>
      <xdr:row>98</xdr:row>
      <xdr:rowOff>1938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70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164515</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79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128513</xdr:rowOff>
    </xdr:from>
    <xdr:to>
      <xdr:col>46</xdr:col>
      <xdr:colOff>38100</xdr:colOff>
      <xdr:row>98</xdr:row>
      <xdr:rowOff>58663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75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49790</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85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165481</xdr:rowOff>
    </xdr:from>
    <xdr:to>
      <xdr:col>41</xdr:col>
      <xdr:colOff>101600</xdr:colOff>
      <xdr:row>97</xdr:row>
      <xdr:rowOff>95631</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62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86758</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71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54153</xdr:rowOff>
    </xdr:from>
    <xdr:to>
      <xdr:col>36</xdr:col>
      <xdr:colOff>165100</xdr:colOff>
      <xdr:row>98</xdr:row>
      <xdr:rowOff>155753</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85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146880</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94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110393</xdr:rowOff>
    </xdr:from>
    <xdr:to>
      <xdr:col>85</xdr:col>
      <xdr:colOff>127000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625493"/>
          <a:ext cx="838200" cy="2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110393</xdr:rowOff>
    </xdr:from>
    <xdr:to>
      <xdr:col>81</xdr:col>
      <xdr:colOff>50800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625493"/>
          <a:ext cx="889000" cy="2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129687</xdr:rowOff>
    </xdr:from>
    <xdr:to>
      <xdr:col>71</xdr:col>
      <xdr:colOff>177800</xdr:colOff>
      <xdr:row>38</xdr:row>
      <xdr:rowOff>139700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644787"/>
          <a:ext cx="889000" cy="1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161581</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4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148048</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23527</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3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59593</xdr:rowOff>
    </xdr:from>
    <xdr:to>
      <xdr:col>81</xdr:col>
      <xdr:colOff>101600</xdr:colOff>
      <xdr:row>38</xdr:row>
      <xdr:rowOff>161193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57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152320</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2017" y="6667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78887</xdr:rowOff>
    </xdr:from>
    <xdr:to>
      <xdr:col>67</xdr:col>
      <xdr:colOff>101600</xdr:colOff>
      <xdr:row>39</xdr:row>
      <xdr:rowOff>9037</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59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164</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25017" y="6686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76136</xdr:rowOff>
    </xdr:from>
    <xdr:to>
      <xdr:col>85</xdr:col>
      <xdr:colOff>127000</xdr:colOff>
      <xdr:row>75</xdr:row>
      <xdr:rowOff>99746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2934886"/>
          <a:ext cx="838200" cy="2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34434</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3064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88964</xdr:rowOff>
    </xdr:from>
    <xdr:to>
      <xdr:col>81</xdr:col>
      <xdr:colOff>50800</xdr:colOff>
      <xdr:row>75</xdr:row>
      <xdr:rowOff>99746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4592300" y="12947714"/>
          <a:ext cx="8890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141381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317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58141</xdr:rowOff>
    </xdr:from>
    <xdr:to>
      <xdr:col>76</xdr:col>
      <xdr:colOff>114300</xdr:colOff>
      <xdr:row>75</xdr:row>
      <xdr:rowOff>88964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3703300" y="12916891"/>
          <a:ext cx="889000" cy="3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145814</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58141</xdr:rowOff>
    </xdr:from>
    <xdr:to>
      <xdr:col>71</xdr:col>
      <xdr:colOff>177800</xdr:colOff>
      <xdr:row>75</xdr:row>
      <xdr:rowOff>123939</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2916891"/>
          <a:ext cx="889000" cy="6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142245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151629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25336</xdr:rowOff>
    </xdr:from>
    <xdr:to>
      <xdr:col>85</xdr:col>
      <xdr:colOff>177800</xdr:colOff>
      <xdr:row>75</xdr:row>
      <xdr:rowOff>126936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88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48213</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73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48946</xdr:rowOff>
    </xdr:from>
    <xdr:to>
      <xdr:col>81</xdr:col>
      <xdr:colOff>101600</xdr:colOff>
      <xdr:row>75</xdr:row>
      <xdr:rowOff>150546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90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167073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268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38164</xdr:rowOff>
    </xdr:from>
    <xdr:to>
      <xdr:col>76</xdr:col>
      <xdr:colOff>165100</xdr:colOff>
      <xdr:row>75</xdr:row>
      <xdr:rowOff>139764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8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156291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267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7341</xdr:rowOff>
    </xdr:from>
    <xdr:to>
      <xdr:col>72</xdr:col>
      <xdr:colOff>38100</xdr:colOff>
      <xdr:row>75</xdr:row>
      <xdr:rowOff>108941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86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125468</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264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73139</xdr:rowOff>
    </xdr:from>
    <xdr:to>
      <xdr:col>67</xdr:col>
      <xdr:colOff>101600</xdr:colOff>
      <xdr:row>76</xdr:row>
      <xdr:rowOff>3290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9318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19816</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27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31893</xdr:rowOff>
    </xdr:from>
    <xdr:to>
      <xdr:col>85</xdr:col>
      <xdr:colOff>127000</xdr:colOff>
      <xdr:row>97</xdr:row>
      <xdr:rowOff>78189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662543"/>
          <a:ext cx="838200" cy="4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62974</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693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78189</xdr:rowOff>
    </xdr:from>
    <xdr:to>
      <xdr:col>81</xdr:col>
      <xdr:colOff>50800</xdr:colOff>
      <xdr:row>97</xdr:row>
      <xdr:rowOff>147464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708839"/>
          <a:ext cx="889000" cy="6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162681</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79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147464</xdr:rowOff>
    </xdr:from>
    <xdr:to>
      <xdr:col>76</xdr:col>
      <xdr:colOff>114300</xdr:colOff>
      <xdr:row>98</xdr:row>
      <xdr:rowOff>78811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778114"/>
          <a:ext cx="889000" cy="10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170615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45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78811</xdr:rowOff>
    </xdr:from>
    <xdr:to>
      <xdr:col>71</xdr:col>
      <xdr:colOff>177800</xdr:colOff>
      <xdr:row>98</xdr:row>
      <xdr:rowOff>115303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880911"/>
          <a:ext cx="889000" cy="3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67307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52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78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104029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56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152543</xdr:rowOff>
    </xdr:from>
    <xdr:to>
      <xdr:col>85</xdr:col>
      <xdr:colOff>177800</xdr:colOff>
      <xdr:row>97</xdr:row>
      <xdr:rowOff>82693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61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3970</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46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27389</xdr:rowOff>
    </xdr:from>
    <xdr:to>
      <xdr:col>81</xdr:col>
      <xdr:colOff>101600</xdr:colOff>
      <xdr:row>97</xdr:row>
      <xdr:rowOff>128989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65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145516</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43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96664</xdr:rowOff>
    </xdr:from>
    <xdr:to>
      <xdr:col>76</xdr:col>
      <xdr:colOff>165100</xdr:colOff>
      <xdr:row>98</xdr:row>
      <xdr:rowOff>26814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72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17941</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82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28011</xdr:rowOff>
    </xdr:from>
    <xdr:to>
      <xdr:col>72</xdr:col>
      <xdr:colOff>38100</xdr:colOff>
      <xdr:row>98</xdr:row>
      <xdr:rowOff>129611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83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120738</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692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64503</xdr:rowOff>
    </xdr:from>
    <xdr:to>
      <xdr:col>67</xdr:col>
      <xdr:colOff>101600</xdr:colOff>
      <xdr:row>98</xdr:row>
      <xdr:rowOff>166103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8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157230</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695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102743</xdr:rowOff>
    </xdr:from>
    <xdr:to>
      <xdr:col>116</xdr:col>
      <xdr:colOff>63500</xdr:colOff>
      <xdr:row>33</xdr:row>
      <xdr:rowOff>117983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5246243"/>
          <a:ext cx="838200" cy="52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156100</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99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117983</xdr:rowOff>
    </xdr:from>
    <xdr:to>
      <xdr:col>111</xdr:col>
      <xdr:colOff>177800</xdr:colOff>
      <xdr:row>34</xdr:row>
      <xdr:rowOff>53213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5775833"/>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97426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61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53213</xdr:rowOff>
    </xdr:from>
    <xdr:to>
      <xdr:col>107</xdr:col>
      <xdr:colOff>50800</xdr:colOff>
      <xdr:row>35</xdr:row>
      <xdr:rowOff>162306</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5882513"/>
          <a:ext cx="889000" cy="28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83837</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162306</xdr:rowOff>
    </xdr:from>
    <xdr:to>
      <xdr:col>102</xdr:col>
      <xdr:colOff>114300</xdr:colOff>
      <xdr:row>37</xdr:row>
      <xdr:rowOff>52070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163056"/>
          <a:ext cx="889000" cy="23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97934</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613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137685</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652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51943</xdr:rowOff>
    </xdr:from>
    <xdr:to>
      <xdr:col>116</xdr:col>
      <xdr:colOff>114300</xdr:colOff>
      <xdr:row>30</xdr:row>
      <xdr:rowOff>153543</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519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4970</xdr:rowOff>
    </xdr:from>
    <xdr:ext cx="534377"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514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67183</xdr:rowOff>
    </xdr:from>
    <xdr:to>
      <xdr:col>112</xdr:col>
      <xdr:colOff>38100</xdr:colOff>
      <xdr:row>33</xdr:row>
      <xdr:rowOff>168783</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572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13860</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550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2413</xdr:rowOff>
    </xdr:from>
    <xdr:to>
      <xdr:col>107</xdr:col>
      <xdr:colOff>101600</xdr:colOff>
      <xdr:row>34</xdr:row>
      <xdr:rowOff>104013</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583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120540</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5606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111506</xdr:rowOff>
    </xdr:from>
    <xdr:to>
      <xdr:col>102</xdr:col>
      <xdr:colOff>165100</xdr:colOff>
      <xdr:row>36</xdr:row>
      <xdr:rowOff>41656</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11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58183</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58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1270</xdr:rowOff>
    </xdr:from>
    <xdr:to>
      <xdr:col>98</xdr:col>
      <xdr:colOff>38100</xdr:colOff>
      <xdr:row>37</xdr:row>
      <xdr:rowOff>102870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3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119397</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120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6126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19118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50971</xdr:rowOff>
    </xdr:from>
    <xdr:to>
      <xdr:col>116</xdr:col>
      <xdr:colOff>63500</xdr:colOff>
      <xdr:row>73</xdr:row>
      <xdr:rowOff>83269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2566821"/>
          <a:ext cx="838200" cy="3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101650</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6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83269</xdr:rowOff>
    </xdr:from>
    <xdr:to>
      <xdr:col>111</xdr:col>
      <xdr:colOff>177800</xdr:colOff>
      <xdr:row>74</xdr:row>
      <xdr:rowOff>8745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2599119"/>
          <a:ext cx="889000" cy="9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112654</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1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8745</xdr:rowOff>
    </xdr:from>
    <xdr:to>
      <xdr:col>107</xdr:col>
      <xdr:colOff>50800</xdr:colOff>
      <xdr:row>74</xdr:row>
      <xdr:rowOff>38985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2696045"/>
          <a:ext cx="889000" cy="3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141426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28959</xdr:rowOff>
    </xdr:from>
    <xdr:to>
      <xdr:col>102</xdr:col>
      <xdr:colOff>114300</xdr:colOff>
      <xdr:row>74</xdr:row>
      <xdr:rowOff>38985</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2716259"/>
          <a:ext cx="889000" cy="1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171046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102271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171</xdr:rowOff>
    </xdr:from>
    <xdr:to>
      <xdr:col>116</xdr:col>
      <xdr:colOff>114300</xdr:colOff>
      <xdr:row>73</xdr:row>
      <xdr:rowOff>101771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51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23048</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3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32469</xdr:rowOff>
    </xdr:from>
    <xdr:to>
      <xdr:col>112</xdr:col>
      <xdr:colOff>38100</xdr:colOff>
      <xdr:row>73</xdr:row>
      <xdr:rowOff>134069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54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150596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32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129395</xdr:rowOff>
    </xdr:from>
    <xdr:to>
      <xdr:col>107</xdr:col>
      <xdr:colOff>101600</xdr:colOff>
      <xdr:row>74</xdr:row>
      <xdr:rowOff>59545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64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76072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242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159635</xdr:rowOff>
    </xdr:from>
    <xdr:to>
      <xdr:col>102</xdr:col>
      <xdr:colOff>165100</xdr:colOff>
      <xdr:row>74</xdr:row>
      <xdr:rowOff>89785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67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106312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245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149609</xdr:rowOff>
    </xdr:from>
    <xdr:to>
      <xdr:col>98</xdr:col>
      <xdr:colOff>38100</xdr:colOff>
      <xdr:row>74</xdr:row>
      <xdr:rowOff>79759</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66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96286</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44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歳出決算総額は住民</a:t>
          </a:r>
          <a:r>
            <a:rPr kumimoji="1" lang="en-US" altLang="ja-JP" sz="900">
              <a:latin typeface="ＭＳ Ｐゴシック" panose="020B0600070205080204" pitchFamily="50" charset="-128"/>
              <a:ea typeface="ＭＳ Ｐゴシック" panose="020B0600070205080204" pitchFamily="50" charset="-128"/>
            </a:rPr>
            <a:t>1</a:t>
          </a:r>
          <a:r>
            <a:rPr kumimoji="1" lang="ja-JP" altLang="en-US" sz="900">
              <a:latin typeface="ＭＳ Ｐゴシック" panose="020B0600070205080204" pitchFamily="50" charset="-128"/>
              <a:ea typeface="ＭＳ Ｐゴシック" panose="020B0600070205080204" pitchFamily="50" charset="-128"/>
            </a:rPr>
            <a:t>人当たり</a:t>
          </a:r>
          <a:r>
            <a:rPr kumimoji="1" lang="en-US" altLang="ja-JP" sz="900">
              <a:latin typeface="ＭＳ Ｐゴシック" panose="020B0600070205080204" pitchFamily="50" charset="-128"/>
              <a:ea typeface="ＭＳ Ｐゴシック" panose="020B0600070205080204" pitchFamily="50" charset="-128"/>
            </a:rPr>
            <a:t>638,364</a:t>
          </a:r>
          <a:r>
            <a:rPr kumimoji="1" lang="ja-JP" altLang="en-US" sz="900">
              <a:latin typeface="ＭＳ Ｐゴシック" panose="020B0600070205080204" pitchFamily="50" charset="-128"/>
              <a:ea typeface="ＭＳ Ｐゴシック" panose="020B0600070205080204" pitchFamily="50" charset="-128"/>
            </a:rPr>
            <a:t>円、令和</a:t>
          </a:r>
          <a:r>
            <a:rPr kumimoji="1" lang="en-US" altLang="ja-JP" sz="900">
              <a:latin typeface="ＭＳ Ｐゴシック" panose="020B0600070205080204" pitchFamily="50" charset="-128"/>
              <a:ea typeface="ＭＳ Ｐゴシック" panose="020B0600070205080204" pitchFamily="50" charset="-128"/>
            </a:rPr>
            <a:t>4</a:t>
          </a:r>
          <a:r>
            <a:rPr kumimoji="1" lang="ja-JP" altLang="en-US" sz="900">
              <a:latin typeface="ＭＳ Ｐゴシック" panose="020B0600070205080204" pitchFamily="50" charset="-128"/>
              <a:ea typeface="ＭＳ Ｐゴシック" panose="020B0600070205080204" pitchFamily="50" charset="-128"/>
            </a:rPr>
            <a:t>年度の</a:t>
          </a:r>
          <a:r>
            <a:rPr kumimoji="1" lang="en-US" altLang="ja-JP" sz="900">
              <a:latin typeface="ＭＳ Ｐゴシック" panose="020B0600070205080204" pitchFamily="50" charset="-128"/>
              <a:ea typeface="ＭＳ Ｐゴシック" panose="020B0600070205080204" pitchFamily="50" charset="-128"/>
            </a:rPr>
            <a:t>593,542</a:t>
          </a:r>
          <a:r>
            <a:rPr kumimoji="1" lang="ja-JP" altLang="en-US" sz="900">
              <a:latin typeface="ＭＳ Ｐゴシック" panose="020B0600070205080204" pitchFamily="50" charset="-128"/>
              <a:ea typeface="ＭＳ Ｐゴシック" panose="020B0600070205080204" pitchFamily="50" charset="-128"/>
            </a:rPr>
            <a:t>円に比べ増加となった。</a:t>
          </a:r>
        </a:p>
        <a:p>
          <a:r>
            <a:rPr kumimoji="1" lang="ja-JP" altLang="en-US" sz="900">
              <a:latin typeface="ＭＳ Ｐゴシック" panose="020B0600070205080204" pitchFamily="50" charset="-128"/>
              <a:ea typeface="ＭＳ Ｐゴシック" panose="020B0600070205080204" pitchFamily="50" charset="-128"/>
            </a:rPr>
            <a:t>補助費については、新型コロナウイルス感染症に係る過年度の国庫支出金の返還等により増加となり、他団体に比べ高い水準にある。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投資及び出資金は石狩西部広域水道企業団が実施する第</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期創設事業に係る水道事業会計への出資金による影響により、類似団体内の平均を大きく上回っている。</a:t>
          </a:r>
        </a:p>
        <a:p>
          <a:r>
            <a:rPr kumimoji="1" lang="ja-JP" altLang="en-US" sz="900">
              <a:latin typeface="ＭＳ Ｐゴシック" panose="020B0600070205080204" pitchFamily="50" charset="-128"/>
              <a:ea typeface="ＭＳ Ｐゴシック" panose="020B0600070205080204" pitchFamily="50" charset="-128"/>
            </a:rPr>
            <a:t>物件費が上昇している主な要因は、ふるさと応援寄附に係る費用の増加と公共施設の光熱費の増加である。ふるさと納税の普及拡大、電気料金高騰によるもので、他団体でも同様の状況が窺える。</a:t>
          </a:r>
        </a:p>
        <a:p>
          <a:r>
            <a:rPr kumimoji="1" lang="ja-JP" altLang="en-US" sz="900">
              <a:latin typeface="ＭＳ Ｐゴシック" panose="020B0600070205080204" pitchFamily="50" charset="-128"/>
              <a:ea typeface="ＭＳ Ｐゴシック" panose="020B0600070205080204" pitchFamily="50" charset="-128"/>
            </a:rPr>
            <a:t>維持補修費は、道路橋りょう維持費の増等により増加となった。除排雪に要するコストが他団体に比べ高い水準であり、道路橋梁や老朽化に伴う公共施設の維持補修費の増加も見込まれることから、公共施設等総合管理計画に基づき、公共施設の統廃合や長寿命化を図りながら維持補修費の縮減に努める。</a:t>
          </a:r>
        </a:p>
        <a:p>
          <a:r>
            <a:rPr kumimoji="1" lang="ja-JP" altLang="en-US" sz="900">
              <a:latin typeface="ＭＳ Ｐゴシック" panose="020B0600070205080204" pitchFamily="50" charset="-128"/>
              <a:ea typeface="ＭＳ Ｐゴシック" panose="020B0600070205080204" pitchFamily="50" charset="-128"/>
            </a:rPr>
            <a:t>繰出金は、介護保険事業特別会計や国民健康保険事業特別会計への繰出金が多いことなどから、依然として類似団体内平均よりも高い数値となっている。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扶助費については、電力・ガス・食料品等価格高騰重点支援給付金や、障がい者自立支援事業等の増加となった。扶助費については少子高齢化の進行等により上昇傾向にあることから、事業の必要性や効果の検証を重ねた上で事業内容の精査を行うなど、適切な執行に努める。</a:t>
          </a:r>
        </a:p>
        <a:p>
          <a:r>
            <a:rPr kumimoji="1" lang="ja-JP" altLang="en-US" sz="900">
              <a:latin typeface="ＭＳ Ｐゴシック" panose="020B0600070205080204" pitchFamily="50" charset="-128"/>
              <a:ea typeface="ＭＳ Ｐゴシック" panose="020B0600070205080204" pitchFamily="50" charset="-128"/>
            </a:rPr>
            <a:t>普通建設事業費については、新規整備は減少したが、更新整備が増加したことで全体としては前年に比べ増加した。引き続き、計画的かつ効率的な運用に努める。</a:t>
          </a:r>
        </a:p>
        <a:p>
          <a:r>
            <a:rPr kumimoji="1" lang="ja-JP" altLang="en-US" sz="900">
              <a:latin typeface="ＭＳ Ｐゴシック" panose="020B0600070205080204" pitchFamily="50" charset="-128"/>
              <a:ea typeface="ＭＳ Ｐゴシック" panose="020B0600070205080204" pitchFamily="50" charset="-128"/>
            </a:rPr>
            <a:t>その他の経費については、事務事業の総点検による評価検証に基づいた再構築など、更なる歳出の効率化に努める。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北海道石狩市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57,645
56,924
722.33
38,290,966
36,798,493
810,342
18,160,204
29,110,063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56947</xdr:rowOff>
    </xdr:from>
    <xdr:to>
      <xdr:col>24</xdr:col>
      <xdr:colOff>63500</xdr:colOff>
      <xdr:row>34</xdr:row>
      <xdr:rowOff>62890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86247"/>
          <a:ext cx="8382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153738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3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141529</xdr:rowOff>
    </xdr:from>
    <xdr:to>
      <xdr:col>19</xdr:col>
      <xdr:colOff>177800</xdr:colOff>
      <xdr:row>34</xdr:row>
      <xdr:rowOff>62890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799379"/>
          <a:ext cx="889000" cy="9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121734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2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141529</xdr:rowOff>
    </xdr:from>
    <xdr:to>
      <xdr:col>15</xdr:col>
      <xdr:colOff>50800</xdr:colOff>
      <xdr:row>33</xdr:row>
      <xdr:rowOff>145186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799379"/>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108932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145186</xdr:rowOff>
    </xdr:from>
    <xdr:to>
      <xdr:col>10</xdr:col>
      <xdr:colOff>114300</xdr:colOff>
      <xdr:row>34</xdr:row>
      <xdr:rowOff>58319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803036"/>
          <a:ext cx="889000" cy="8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129506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120362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6147</xdr:rowOff>
    </xdr:from>
    <xdr:to>
      <xdr:col>24</xdr:col>
      <xdr:colOff>114300</xdr:colOff>
      <xdr:row>34</xdr:row>
      <xdr:rowOff>107747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3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29024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86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12090</xdr:rowOff>
    </xdr:from>
    <xdr:to>
      <xdr:col>20</xdr:col>
      <xdr:colOff>38100</xdr:colOff>
      <xdr:row>34</xdr:row>
      <xdr:rowOff>113690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4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130217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1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90729</xdr:rowOff>
    </xdr:from>
    <xdr:to>
      <xdr:col>15</xdr:col>
      <xdr:colOff>101600</xdr:colOff>
      <xdr:row>34</xdr:row>
      <xdr:rowOff>20879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4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37406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94386</xdr:rowOff>
    </xdr:from>
    <xdr:to>
      <xdr:col>10</xdr:col>
      <xdr:colOff>165100</xdr:colOff>
      <xdr:row>34</xdr:row>
      <xdr:rowOff>24536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5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41063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27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7519</xdr:rowOff>
    </xdr:from>
    <xdr:to>
      <xdr:col>6</xdr:col>
      <xdr:colOff>38100</xdr:colOff>
      <xdr:row>34</xdr:row>
      <xdr:rowOff>109119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3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125646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1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167163</xdr:rowOff>
    </xdr:from>
    <xdr:to>
      <xdr:col>24</xdr:col>
      <xdr:colOff>63500</xdr:colOff>
      <xdr:row>55</xdr:row>
      <xdr:rowOff>33934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425463"/>
          <a:ext cx="838200" cy="38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2695</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3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33934</xdr:rowOff>
    </xdr:from>
    <xdr:to>
      <xdr:col>19</xdr:col>
      <xdr:colOff>177800</xdr:colOff>
      <xdr:row>56</xdr:row>
      <xdr:rowOff>20386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463684"/>
          <a:ext cx="889000" cy="15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91917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9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38232</xdr:rowOff>
    </xdr:from>
    <xdr:to>
      <xdr:col>15</xdr:col>
      <xdr:colOff>50800</xdr:colOff>
      <xdr:row>56</xdr:row>
      <xdr:rowOff>20386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8953632"/>
          <a:ext cx="889000" cy="667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86827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38232</xdr:rowOff>
    </xdr:from>
    <xdr:to>
      <xdr:col>10</xdr:col>
      <xdr:colOff>114300</xdr:colOff>
      <xdr:row>57</xdr:row>
      <xdr:rowOff>30590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8953632"/>
          <a:ext cx="889000" cy="84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170998</xdr:rowOff>
    </xdr:from>
    <xdr:to>
      <xdr:col>10</xdr:col>
      <xdr:colOff>165100</xdr:colOff>
      <xdr:row>52</xdr:row>
      <xdr:rowOff>101148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92275</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00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120683</xdr:rowOff>
    </xdr:from>
    <xdr:to>
      <xdr:col>6</xdr:col>
      <xdr:colOff>38100</xdr:colOff>
      <xdr:row>57</xdr:row>
      <xdr:rowOff>50833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67360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116363</xdr:rowOff>
    </xdr:from>
    <xdr:to>
      <xdr:col>24</xdr:col>
      <xdr:colOff>114300</xdr:colOff>
      <xdr:row>55</xdr:row>
      <xdr:rowOff>46513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37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139240</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22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154584</xdr:rowOff>
    </xdr:from>
    <xdr:to>
      <xdr:col>20</xdr:col>
      <xdr:colOff>38100</xdr:colOff>
      <xdr:row>55</xdr:row>
      <xdr:rowOff>84734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41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101261</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18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141036</xdr:rowOff>
    </xdr:from>
    <xdr:to>
      <xdr:col>15</xdr:col>
      <xdr:colOff>101600</xdr:colOff>
      <xdr:row>56</xdr:row>
      <xdr:rowOff>71186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57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87713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34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158882</xdr:rowOff>
    </xdr:from>
    <xdr:to>
      <xdr:col>10</xdr:col>
      <xdr:colOff>165100</xdr:colOff>
      <xdr:row>52</xdr:row>
      <xdr:rowOff>89032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890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105559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8678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151240</xdr:rowOff>
    </xdr:from>
    <xdr:to>
      <xdr:col>6</xdr:col>
      <xdr:colOff>38100</xdr:colOff>
      <xdr:row>57</xdr:row>
      <xdr:rowOff>81390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5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72517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7922</xdr:rowOff>
    </xdr:from>
    <xdr:to>
      <xdr:col>24</xdr:col>
      <xdr:colOff>63500</xdr:colOff>
      <xdr:row>74</xdr:row>
      <xdr:rowOff>82521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695222"/>
          <a:ext cx="838200" cy="7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90311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49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166894</xdr:rowOff>
    </xdr:from>
    <xdr:to>
      <xdr:col>19</xdr:col>
      <xdr:colOff>177800</xdr:colOff>
      <xdr:row>74</xdr:row>
      <xdr:rowOff>82521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682744"/>
          <a:ext cx="889000" cy="8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130363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60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166894</xdr:rowOff>
    </xdr:from>
    <xdr:to>
      <xdr:col>15</xdr:col>
      <xdr:colOff>50800</xdr:colOff>
      <xdr:row>76</xdr:row>
      <xdr:rowOff>2082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682744"/>
          <a:ext cx="889000" cy="349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50029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80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2082</xdr:rowOff>
    </xdr:from>
    <xdr:to>
      <xdr:col>10</xdr:col>
      <xdr:colOff>114300</xdr:colOff>
      <xdr:row>76</xdr:row>
      <xdr:rowOff>120689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032282"/>
          <a:ext cx="889000" cy="11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45952</xdr:rowOff>
    </xdr:from>
    <xdr:to>
      <xdr:col>10</xdr:col>
      <xdr:colOff>165100</xdr:colOff>
      <xdr:row>77</xdr:row>
      <xdr:rowOff>147552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138679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4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117332</xdr:rowOff>
    </xdr:from>
    <xdr:to>
      <xdr:col>6</xdr:col>
      <xdr:colOff>38100</xdr:colOff>
      <xdr:row>78</xdr:row>
      <xdr:rowOff>47482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38609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1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128572</xdr:rowOff>
    </xdr:from>
    <xdr:to>
      <xdr:col>24</xdr:col>
      <xdr:colOff>114300</xdr:colOff>
      <xdr:row>74</xdr:row>
      <xdr:rowOff>58722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64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151449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495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31721</xdr:rowOff>
    </xdr:from>
    <xdr:to>
      <xdr:col>20</xdr:col>
      <xdr:colOff>38100</xdr:colOff>
      <xdr:row>74</xdr:row>
      <xdr:rowOff>133321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71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149848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49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116094</xdr:rowOff>
    </xdr:from>
    <xdr:to>
      <xdr:col>15</xdr:col>
      <xdr:colOff>101600</xdr:colOff>
      <xdr:row>74</xdr:row>
      <xdr:rowOff>46244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63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62771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40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122733</xdr:rowOff>
    </xdr:from>
    <xdr:to>
      <xdr:col>10</xdr:col>
      <xdr:colOff>165100</xdr:colOff>
      <xdr:row>76</xdr:row>
      <xdr:rowOff>52884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9814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69410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756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69889</xdr:rowOff>
    </xdr:from>
    <xdr:to>
      <xdr:col>6</xdr:col>
      <xdr:colOff>38100</xdr:colOff>
      <xdr:row>77</xdr:row>
      <xdr:rowOff>39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0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16565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875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69683</xdr:rowOff>
    </xdr:from>
    <xdr:to>
      <xdr:col>24</xdr:col>
      <xdr:colOff>63500</xdr:colOff>
      <xdr:row>97</xdr:row>
      <xdr:rowOff>167644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700333"/>
          <a:ext cx="838200" cy="9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55407</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857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167644</xdr:rowOff>
    </xdr:from>
    <xdr:to>
      <xdr:col>19</xdr:col>
      <xdr:colOff>177800</xdr:colOff>
      <xdr:row>97</xdr:row>
      <xdr:rowOff>169951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798294"/>
          <a:ext cx="889000" cy="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150429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95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169951</xdr:rowOff>
    </xdr:from>
    <xdr:to>
      <xdr:col>15</xdr:col>
      <xdr:colOff>50800</xdr:colOff>
      <xdr:row>98</xdr:row>
      <xdr:rowOff>130556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800601"/>
          <a:ext cx="889000" cy="13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165571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96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130556</xdr:rowOff>
    </xdr:from>
    <xdr:to>
      <xdr:col>10</xdr:col>
      <xdr:colOff>114300</xdr:colOff>
      <xdr:row>99</xdr:row>
      <xdr:rowOff>766</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932656"/>
          <a:ext cx="889000" cy="4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158166</xdr:rowOff>
    </xdr:from>
    <xdr:to>
      <xdr:col>10</xdr:col>
      <xdr:colOff>165100</xdr:colOff>
      <xdr:row>99</xdr:row>
      <xdr:rowOff>88316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79443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705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21627</xdr:rowOff>
    </xdr:from>
    <xdr:to>
      <xdr:col>6</xdr:col>
      <xdr:colOff>38100</xdr:colOff>
      <xdr:row>99</xdr:row>
      <xdr:rowOff>123227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114354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708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18883</xdr:rowOff>
    </xdr:from>
    <xdr:to>
      <xdr:col>24</xdr:col>
      <xdr:colOff>114300</xdr:colOff>
      <xdr:row>97</xdr:row>
      <xdr:rowOff>120483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64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41760</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5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116844</xdr:rowOff>
    </xdr:from>
    <xdr:to>
      <xdr:col>20</xdr:col>
      <xdr:colOff>38100</xdr:colOff>
      <xdr:row>98</xdr:row>
      <xdr:rowOff>46994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74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63521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52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119151</xdr:rowOff>
    </xdr:from>
    <xdr:to>
      <xdr:col>15</xdr:col>
      <xdr:colOff>101600</xdr:colOff>
      <xdr:row>98</xdr:row>
      <xdr:rowOff>49301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74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65828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52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79756</xdr:rowOff>
    </xdr:from>
    <xdr:to>
      <xdr:col>10</xdr:col>
      <xdr:colOff>165100</xdr:colOff>
      <xdr:row>99</xdr:row>
      <xdr:rowOff>9906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88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26433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65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121416</xdr:rowOff>
    </xdr:from>
    <xdr:to>
      <xdr:col>6</xdr:col>
      <xdr:colOff>38100</xdr:colOff>
      <xdr:row>99</xdr:row>
      <xdr:rowOff>51566</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2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68093</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69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907</xdr:rowOff>
    </xdr:from>
    <xdr:to>
      <xdr:col>55</xdr:col>
      <xdr:colOff>0</xdr:colOff>
      <xdr:row>39</xdr:row>
      <xdr:rowOff>2213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9639300" y="6687457"/>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52667</xdr:rowOff>
    </xdr:from>
    <xdr:ext cx="378565" cy="259045"/>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639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2213</xdr:rowOff>
    </xdr:from>
    <xdr:to>
      <xdr:col>50</xdr:col>
      <xdr:colOff>114300</xdr:colOff>
      <xdr:row>39</xdr:row>
      <xdr:rowOff>8418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8750300" y="6688763"/>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150857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50017" y="632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254</xdr:rowOff>
    </xdr:from>
    <xdr:to>
      <xdr:col>45</xdr:col>
      <xdr:colOff>177800</xdr:colOff>
      <xdr:row>39</xdr:row>
      <xdr:rowOff>8418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7861300" y="6686804"/>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144978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61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254</xdr:rowOff>
    </xdr:from>
    <xdr:to>
      <xdr:col>41</xdr:col>
      <xdr:colOff>50800</xdr:colOff>
      <xdr:row>39</xdr:row>
      <xdr:rowOff>12664</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flipV="1">
          <a:off x="6972300" y="6686804"/>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134528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134528</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121557</xdr:rowOff>
    </xdr:from>
    <xdr:to>
      <xdr:col>55</xdr:col>
      <xdr:colOff>50800</xdr:colOff>
      <xdr:row>39</xdr:row>
      <xdr:rowOff>51707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10426700" y="663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36484</xdr:rowOff>
    </xdr:from>
    <xdr:ext cx="378565" cy="259045"/>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6551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122863</xdr:rowOff>
    </xdr:from>
    <xdr:to>
      <xdr:col>50</xdr:col>
      <xdr:colOff>165100</xdr:colOff>
      <xdr:row>39</xdr:row>
      <xdr:rowOff>53013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9588500" y="663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44140</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450017" y="6730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129068</xdr:rowOff>
    </xdr:from>
    <xdr:to>
      <xdr:col>46</xdr:col>
      <xdr:colOff>38100</xdr:colOff>
      <xdr:row>39</xdr:row>
      <xdr:rowOff>59218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8699500" y="664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50345</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561017" y="6736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120904</xdr:rowOff>
    </xdr:from>
    <xdr:to>
      <xdr:col>41</xdr:col>
      <xdr:colOff>101600</xdr:colOff>
      <xdr:row>39</xdr:row>
      <xdr:rowOff>51054</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810500" y="663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42181</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672017" y="6728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133314</xdr:rowOff>
    </xdr:from>
    <xdr:to>
      <xdr:col>36</xdr:col>
      <xdr:colOff>165100</xdr:colOff>
      <xdr:row>39</xdr:row>
      <xdr:rowOff>63464</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921500" y="664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54591</xdr:rowOff>
    </xdr:from>
    <xdr:ext cx="378565"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783017" y="6741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155359</xdr:rowOff>
    </xdr:from>
    <xdr:to>
      <xdr:col>55</xdr:col>
      <xdr:colOff>0</xdr:colOff>
      <xdr:row>56</xdr:row>
      <xdr:rowOff>136652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9070759"/>
          <a:ext cx="838200" cy="66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74680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47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136652</xdr:rowOff>
    </xdr:from>
    <xdr:to>
      <xdr:col>50</xdr:col>
      <xdr:colOff>114300</xdr:colOff>
      <xdr:row>56</xdr:row>
      <xdr:rowOff>157493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9737852"/>
          <a:ext cx="889000" cy="2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19664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96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157493</xdr:rowOff>
    </xdr:from>
    <xdr:to>
      <xdr:col>45</xdr:col>
      <xdr:colOff>177800</xdr:colOff>
      <xdr:row>57</xdr:row>
      <xdr:rowOff>21247</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9758693"/>
          <a:ext cx="8890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11930</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15428" y="995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135813</xdr:rowOff>
    </xdr:from>
    <xdr:to>
      <xdr:col>41</xdr:col>
      <xdr:colOff>50800</xdr:colOff>
      <xdr:row>57</xdr:row>
      <xdr:rowOff>21247</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9737013"/>
          <a:ext cx="889000" cy="5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88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32770</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997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8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26217</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37428" y="997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104559</xdr:rowOff>
    </xdr:from>
    <xdr:to>
      <xdr:col>55</xdr:col>
      <xdr:colOff>50800</xdr:colOff>
      <xdr:row>53</xdr:row>
      <xdr:rowOff>34709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01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127436</xdr:rowOff>
    </xdr:from>
    <xdr:ext cx="534377"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887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85852</xdr:rowOff>
    </xdr:from>
    <xdr:to>
      <xdr:col>50</xdr:col>
      <xdr:colOff>165100</xdr:colOff>
      <xdr:row>57</xdr:row>
      <xdr:rowOff>16002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68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32529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372111" y="946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106693</xdr:rowOff>
    </xdr:from>
    <xdr:to>
      <xdr:col>46</xdr:col>
      <xdr:colOff>38100</xdr:colOff>
      <xdr:row>57</xdr:row>
      <xdr:rowOff>36843</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70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53370</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483111" y="948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141897</xdr:rowOff>
    </xdr:from>
    <xdr:to>
      <xdr:col>41</xdr:col>
      <xdr:colOff>101600</xdr:colOff>
      <xdr:row>57</xdr:row>
      <xdr:rowOff>72047</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74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88574</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951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85013</xdr:rowOff>
    </xdr:from>
    <xdr:to>
      <xdr:col>36</xdr:col>
      <xdr:colOff>165100</xdr:colOff>
      <xdr:row>57</xdr:row>
      <xdr:rowOff>15163</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68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31690</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05111" y="946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79611</xdr:rowOff>
    </xdr:from>
    <xdr:to>
      <xdr:col>55</xdr:col>
      <xdr:colOff>0</xdr:colOff>
      <xdr:row>77</xdr:row>
      <xdr:rowOff>102634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9639300" y="13281261"/>
          <a:ext cx="838200" cy="2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105275</xdr:rowOff>
    </xdr:from>
    <xdr:ext cx="469744" cy="259045"/>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306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144827</xdr:rowOff>
    </xdr:from>
    <xdr:to>
      <xdr:col>50</xdr:col>
      <xdr:colOff>114300</xdr:colOff>
      <xdr:row>77</xdr:row>
      <xdr:rowOff>102634</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8750300" y="12832127"/>
          <a:ext cx="889000" cy="47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158146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144827</xdr:rowOff>
    </xdr:from>
    <xdr:to>
      <xdr:col>45</xdr:col>
      <xdr:colOff>177800</xdr:colOff>
      <xdr:row>76</xdr:row>
      <xdr:rowOff>133364</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7861300" y="12832127"/>
          <a:ext cx="889000" cy="33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159191</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360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133364</xdr:rowOff>
    </xdr:from>
    <xdr:to>
      <xdr:col>41</xdr:col>
      <xdr:colOff>50800</xdr:colOff>
      <xdr:row>77</xdr:row>
      <xdr:rowOff>148909</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6972300" y="13163564"/>
          <a:ext cx="889000" cy="18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3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89403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29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36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82676</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45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28811</xdr:rowOff>
    </xdr:from>
    <xdr:to>
      <xdr:col>55</xdr:col>
      <xdr:colOff>50800</xdr:colOff>
      <xdr:row>77</xdr:row>
      <xdr:rowOff>130411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10426700" y="1323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51688</xdr:rowOff>
    </xdr:from>
    <xdr:ext cx="534377" cy="259045"/>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308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51834</xdr:rowOff>
    </xdr:from>
    <xdr:to>
      <xdr:col>50</xdr:col>
      <xdr:colOff>165100</xdr:colOff>
      <xdr:row>77</xdr:row>
      <xdr:rowOff>153434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9588500" y="1325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169961</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372111" y="1302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94027</xdr:rowOff>
    </xdr:from>
    <xdr:to>
      <xdr:col>46</xdr:col>
      <xdr:colOff>38100</xdr:colOff>
      <xdr:row>75</xdr:row>
      <xdr:rowOff>24177</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8699500" y="1278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40704</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483111" y="1255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82564</xdr:rowOff>
    </xdr:from>
    <xdr:to>
      <xdr:col>41</xdr:col>
      <xdr:colOff>101600</xdr:colOff>
      <xdr:row>77</xdr:row>
      <xdr:rowOff>12714</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810500" y="1311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29242</xdr:rowOff>
    </xdr:from>
    <xdr:ext cx="534377"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594111" y="1288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98109</xdr:rowOff>
    </xdr:from>
    <xdr:to>
      <xdr:col>36</xdr:col>
      <xdr:colOff>165100</xdr:colOff>
      <xdr:row>78</xdr:row>
      <xdr:rowOff>28259</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921500" y="1329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44786</xdr:rowOff>
    </xdr:from>
    <xdr:ext cx="469744"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37428" y="13074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118028</xdr:rowOff>
    </xdr:from>
    <xdr:to>
      <xdr:col>55</xdr:col>
      <xdr:colOff>0</xdr:colOff>
      <xdr:row>91</xdr:row>
      <xdr:rowOff>142306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5719978"/>
          <a:ext cx="838200" cy="2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107811</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395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155381</xdr:rowOff>
    </xdr:from>
    <xdr:to>
      <xdr:col>50</xdr:col>
      <xdr:colOff>114300</xdr:colOff>
      <xdr:row>91</xdr:row>
      <xdr:rowOff>142306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8750300" y="15585881"/>
          <a:ext cx="889000" cy="15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47393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50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155381</xdr:rowOff>
    </xdr:from>
    <xdr:to>
      <xdr:col>45</xdr:col>
      <xdr:colOff>177800</xdr:colOff>
      <xdr:row>93</xdr:row>
      <xdr:rowOff>154285</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5585881"/>
          <a:ext cx="889000" cy="51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58892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51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154285</xdr:rowOff>
    </xdr:from>
    <xdr:to>
      <xdr:col>41</xdr:col>
      <xdr:colOff>50800</xdr:colOff>
      <xdr:row>95</xdr:row>
      <xdr:rowOff>30178</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6099135"/>
          <a:ext cx="889000" cy="21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1392</xdr:rowOff>
    </xdr:from>
    <xdr:to>
      <xdr:col>41</xdr:col>
      <xdr:colOff>101600</xdr:colOff>
      <xdr:row>96</xdr:row>
      <xdr:rowOff>102992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46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94119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55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15816</xdr:rowOff>
    </xdr:from>
    <xdr:to>
      <xdr:col>36</xdr:col>
      <xdr:colOff>165100</xdr:colOff>
      <xdr:row>96</xdr:row>
      <xdr:rowOff>117416</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47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108543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56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67228</xdr:rowOff>
    </xdr:from>
    <xdr:to>
      <xdr:col>55</xdr:col>
      <xdr:colOff>50800</xdr:colOff>
      <xdr:row>91</xdr:row>
      <xdr:rowOff>168828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566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90105</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552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91506</xdr:rowOff>
    </xdr:from>
    <xdr:to>
      <xdr:col>50</xdr:col>
      <xdr:colOff>165100</xdr:colOff>
      <xdr:row>92</xdr:row>
      <xdr:rowOff>21656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569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38183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546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104581</xdr:rowOff>
    </xdr:from>
    <xdr:to>
      <xdr:col>46</xdr:col>
      <xdr:colOff>38100</xdr:colOff>
      <xdr:row>91</xdr:row>
      <xdr:rowOff>34731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553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51258</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531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103485</xdr:rowOff>
    </xdr:from>
    <xdr:to>
      <xdr:col>41</xdr:col>
      <xdr:colOff>101600</xdr:colOff>
      <xdr:row>94</xdr:row>
      <xdr:rowOff>33635</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04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50162</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582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150828</xdr:rowOff>
    </xdr:from>
    <xdr:to>
      <xdr:col>36</xdr:col>
      <xdr:colOff>165100</xdr:colOff>
      <xdr:row>95</xdr:row>
      <xdr:rowOff>80978</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26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97505</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04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41783</xdr:rowOff>
    </xdr:from>
    <xdr:to>
      <xdr:col>85</xdr:col>
      <xdr:colOff>127000</xdr:colOff>
      <xdr:row>36</xdr:row>
      <xdr:rowOff>136042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213983"/>
          <a:ext cx="838200" cy="9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87901</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431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53975</xdr:rowOff>
    </xdr:from>
    <xdr:to>
      <xdr:col>81</xdr:col>
      <xdr:colOff>50800</xdr:colOff>
      <xdr:row>36</xdr:row>
      <xdr:rowOff>136042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4592300" y="6226175"/>
          <a:ext cx="889000" cy="8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65155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58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53975</xdr:rowOff>
    </xdr:from>
    <xdr:to>
      <xdr:col>76</xdr:col>
      <xdr:colOff>114300</xdr:colOff>
      <xdr:row>36</xdr:row>
      <xdr:rowOff>63995</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226175"/>
          <a:ext cx="889000" cy="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72318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58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22238</xdr:rowOff>
    </xdr:from>
    <xdr:to>
      <xdr:col>71</xdr:col>
      <xdr:colOff>177800</xdr:colOff>
      <xdr:row>36</xdr:row>
      <xdr:rowOff>63995</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2814300" y="6194438"/>
          <a:ext cx="889000" cy="4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54259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56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70794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5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162433</xdr:rowOff>
    </xdr:from>
    <xdr:to>
      <xdr:col>85</xdr:col>
      <xdr:colOff>177800</xdr:colOff>
      <xdr:row>36</xdr:row>
      <xdr:rowOff>92583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16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13860</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01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85242</xdr:rowOff>
    </xdr:from>
    <xdr:to>
      <xdr:col>81</xdr:col>
      <xdr:colOff>101600</xdr:colOff>
      <xdr:row>37</xdr:row>
      <xdr:rowOff>15392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25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31919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03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3175</xdr:rowOff>
    </xdr:from>
    <xdr:to>
      <xdr:col>76</xdr:col>
      <xdr:colOff>165100</xdr:colOff>
      <xdr:row>36</xdr:row>
      <xdr:rowOff>104775</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17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121302</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595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13195</xdr:rowOff>
    </xdr:from>
    <xdr:to>
      <xdr:col>72</xdr:col>
      <xdr:colOff>38100</xdr:colOff>
      <xdr:row>36</xdr:row>
      <xdr:rowOff>114795</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18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131322</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596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142888</xdr:rowOff>
    </xdr:from>
    <xdr:to>
      <xdr:col>67</xdr:col>
      <xdr:colOff>101600</xdr:colOff>
      <xdr:row>36</xdr:row>
      <xdr:rowOff>73038</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14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89565</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591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102504</xdr:rowOff>
    </xdr:from>
    <xdr:to>
      <xdr:col>85</xdr:col>
      <xdr:colOff>127000</xdr:colOff>
      <xdr:row>55</xdr:row>
      <xdr:rowOff>102667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5481300" y="9532254"/>
          <a:ext cx="8382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20105</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621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102504</xdr:rowOff>
    </xdr:from>
    <xdr:to>
      <xdr:col>81</xdr:col>
      <xdr:colOff>50800</xdr:colOff>
      <xdr:row>56</xdr:row>
      <xdr:rowOff>50774</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9532254"/>
          <a:ext cx="889000" cy="11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20856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79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28976</xdr:rowOff>
    </xdr:from>
    <xdr:to>
      <xdr:col>76</xdr:col>
      <xdr:colOff>114300</xdr:colOff>
      <xdr:row>56</xdr:row>
      <xdr:rowOff>50774</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3703300" y="9458726"/>
          <a:ext cx="889000" cy="19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40581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81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26</xdr:rowOff>
    </xdr:from>
    <xdr:to>
      <xdr:col>71</xdr:col>
      <xdr:colOff>177800</xdr:colOff>
      <xdr:row>55</xdr:row>
      <xdr:rowOff>28976</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814300" y="9429776"/>
          <a:ext cx="889000" cy="2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120542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72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49806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8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51867</xdr:rowOff>
    </xdr:from>
    <xdr:to>
      <xdr:col>85</xdr:col>
      <xdr:colOff>177800</xdr:colOff>
      <xdr:row>55</xdr:row>
      <xdr:rowOff>153467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48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74744</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33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51704</xdr:rowOff>
    </xdr:from>
    <xdr:to>
      <xdr:col>81</xdr:col>
      <xdr:colOff>101600</xdr:colOff>
      <xdr:row>55</xdr:row>
      <xdr:rowOff>153304</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48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169831</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25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171424</xdr:rowOff>
    </xdr:from>
    <xdr:to>
      <xdr:col>76</xdr:col>
      <xdr:colOff>165100</xdr:colOff>
      <xdr:row>56</xdr:row>
      <xdr:rowOff>101574</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60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118101</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37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149626</xdr:rowOff>
    </xdr:from>
    <xdr:to>
      <xdr:col>72</xdr:col>
      <xdr:colOff>38100</xdr:colOff>
      <xdr:row>55</xdr:row>
      <xdr:rowOff>79776</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40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96303</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18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120676</xdr:rowOff>
    </xdr:from>
    <xdr:to>
      <xdr:col>67</xdr:col>
      <xdr:colOff>101600</xdr:colOff>
      <xdr:row>55</xdr:row>
      <xdr:rowOff>50826</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37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67353</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15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110393</xdr:rowOff>
    </xdr:from>
    <xdr:to>
      <xdr:col>85</xdr:col>
      <xdr:colOff>127000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5481300" y="13483493"/>
          <a:ext cx="838200" cy="2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110393</xdr:rowOff>
    </xdr:from>
    <xdr:to>
      <xdr:col>81</xdr:col>
      <xdr:colOff>50800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4592300" y="13483493"/>
          <a:ext cx="889000" cy="2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129687</xdr:rowOff>
    </xdr:from>
    <xdr:to>
      <xdr:col>71</xdr:col>
      <xdr:colOff>177800</xdr:colOff>
      <xdr:row>78</xdr:row>
      <xdr:rowOff>139700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814300" y="13502787"/>
          <a:ext cx="889000" cy="1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161490</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4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147911</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23527</xdr:rowOff>
    </xdr:from>
    <xdr:ext cx="249299"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39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59593</xdr:rowOff>
    </xdr:from>
    <xdr:to>
      <xdr:col>81</xdr:col>
      <xdr:colOff>101600</xdr:colOff>
      <xdr:row>78</xdr:row>
      <xdr:rowOff>161193</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43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152320</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292017" y="13525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78887</xdr:rowOff>
    </xdr:from>
    <xdr:to>
      <xdr:col>67</xdr:col>
      <xdr:colOff>101600</xdr:colOff>
      <xdr:row>79</xdr:row>
      <xdr:rowOff>9037</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45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164</xdr:rowOff>
    </xdr:from>
    <xdr:ext cx="378565"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625017" y="13544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76136</xdr:rowOff>
    </xdr:from>
    <xdr:to>
      <xdr:col>85</xdr:col>
      <xdr:colOff>127000</xdr:colOff>
      <xdr:row>95</xdr:row>
      <xdr:rowOff>99746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363886"/>
          <a:ext cx="838200" cy="2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34408</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493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88964</xdr:rowOff>
    </xdr:from>
    <xdr:to>
      <xdr:col>81</xdr:col>
      <xdr:colOff>50800</xdr:colOff>
      <xdr:row>95</xdr:row>
      <xdr:rowOff>99746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6376714"/>
          <a:ext cx="8890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141367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60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58141</xdr:rowOff>
    </xdr:from>
    <xdr:to>
      <xdr:col>76</xdr:col>
      <xdr:colOff>114300</xdr:colOff>
      <xdr:row>95</xdr:row>
      <xdr:rowOff>88964</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3703300" y="16345891"/>
          <a:ext cx="889000" cy="3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145648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6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58141</xdr:rowOff>
    </xdr:from>
    <xdr:to>
      <xdr:col>71</xdr:col>
      <xdr:colOff>177800</xdr:colOff>
      <xdr:row>95</xdr:row>
      <xdr:rowOff>123940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345891"/>
          <a:ext cx="889000" cy="6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142245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151567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25336</xdr:rowOff>
    </xdr:from>
    <xdr:to>
      <xdr:col>85</xdr:col>
      <xdr:colOff>177800</xdr:colOff>
      <xdr:row>95</xdr:row>
      <xdr:rowOff>126936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31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48213</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16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48946</xdr:rowOff>
    </xdr:from>
    <xdr:to>
      <xdr:col>81</xdr:col>
      <xdr:colOff>101600</xdr:colOff>
      <xdr:row>95</xdr:row>
      <xdr:rowOff>150546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33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167073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11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38164</xdr:rowOff>
    </xdr:from>
    <xdr:to>
      <xdr:col>76</xdr:col>
      <xdr:colOff>165100</xdr:colOff>
      <xdr:row>95</xdr:row>
      <xdr:rowOff>139764</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32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156291</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10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7341</xdr:rowOff>
    </xdr:from>
    <xdr:to>
      <xdr:col>72</xdr:col>
      <xdr:colOff>38100</xdr:colOff>
      <xdr:row>95</xdr:row>
      <xdr:rowOff>108941</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29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125468</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07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73140</xdr:rowOff>
    </xdr:from>
    <xdr:to>
      <xdr:col>67</xdr:col>
      <xdr:colOff>101600</xdr:colOff>
      <xdr:row>96</xdr:row>
      <xdr:rowOff>3290</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3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19817</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13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152163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158107</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類似団体平均と比較して数値が高い主な要因については以下のとおり</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については、ふるさと応援寄附に係る費用の増加、農林水産業費については、農業の産地生産基盤向上のための補助金等の増加、民生費については、障がい者自立支援事業等の扶助費の増加、土木費については除排雪経費の増加</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類似団体平均を上回る項目が多い一方で、消防費、農林水産業費を除く項目においては北海道平均は下回る結果となっている。</a:t>
          </a:r>
        </a:p>
        <a:p>
          <a:r>
            <a:rPr kumimoji="1" lang="ja-JP" altLang="en-US" sz="1300">
              <a:latin typeface="ＭＳ Ｐゴシック" panose="020B0600070205080204" pitchFamily="50" charset="-128"/>
              <a:ea typeface="ＭＳ Ｐゴシック" panose="020B0600070205080204" pitchFamily="50" charset="-128"/>
            </a:rPr>
            <a:t>今後も安定的な財政運営を維持できる構造を確立するため、限られた財源の効率的な運用を図り、単年度財政収支の黒字化と財政基盤の強化に努める。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北海道石狩市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solidFill>
                <a:schemeClr val="tx1"/>
              </a:solidFill>
              <a:latin typeface="ＭＳ ゴシック" pitchFamily="49" charset="-128"/>
              <a:ea typeface="ＭＳ ゴシック" pitchFamily="49" charset="-128"/>
            </a:rPr>
            <a:t>令和２年度以降、実質収支については一定規模を確保している。標準財政規模については、標準税収入額の増により増加している。そのため、財政調整基金については前年度と大きく残高が変わらなかったものの標準財政規模比では比率が悪化している。</a:t>
          </a:r>
        </a:p>
        <a:p>
          <a:r>
            <a:rPr kumimoji="1" lang="ja-JP" altLang="en-US" sz="1200">
              <a:solidFill>
                <a:schemeClr val="tx1"/>
              </a:solidFill>
              <a:latin typeface="ＭＳ ゴシック" pitchFamily="49" charset="-128"/>
              <a:ea typeface="ＭＳ ゴシック" pitchFamily="49" charset="-128"/>
            </a:rPr>
            <a:t>　将来に持続可能な安定した財政基盤を構築するためにも、歳入・歳出両面における見直し・効率化等の取組を進め、石狩市財政運営指針を遵守した財政基盤の強化に努める。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北海道石狩市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solidFill>
                <a:schemeClr val="tx1"/>
              </a:solidFill>
              <a:latin typeface="ＭＳ ゴシック" pitchFamily="49" charset="-128"/>
              <a:ea typeface="ＭＳ ゴシック" pitchFamily="49" charset="-128"/>
            </a:rPr>
            <a:t>R</a:t>
          </a:r>
          <a:r>
            <a:rPr kumimoji="1" lang="ja-JP" altLang="en-US" sz="1400">
              <a:solidFill>
                <a:schemeClr val="tx1"/>
              </a:solidFill>
              <a:latin typeface="ＭＳ ゴシック" pitchFamily="49" charset="-128"/>
              <a:ea typeface="ＭＳ ゴシック" pitchFamily="49" charset="-128"/>
            </a:rPr>
            <a:t>５年度は前年度に引き続き経費節減に努めた結果、全ての会計において黒字となっており、今後も引き続き健全な財政運営に努める。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北海道石狩市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solidFill>
                <a:schemeClr val="tx1"/>
              </a:solidFill>
              <a:latin typeface="ＭＳ ゴシック" pitchFamily="49" charset="-128"/>
              <a:ea typeface="ＭＳ ゴシック" pitchFamily="49" charset="-128"/>
            </a:rPr>
            <a:t>令和２年度は給食センター建設等にかかる起債償還が開始したことに伴い、元利償還金が増加しているが、近年建設事業債の発行抑制に努めていることにより、元利償還金や算入公債費等は減少傾向にあった。　　</a:t>
          </a:r>
        </a:p>
        <a:p>
          <a:r>
            <a:rPr kumimoji="1" lang="ja-JP" altLang="en-US" sz="1200">
              <a:solidFill>
                <a:schemeClr val="tx1"/>
              </a:solidFill>
              <a:latin typeface="ＭＳ ゴシック" pitchFamily="49" charset="-128"/>
              <a:ea typeface="ＭＳ ゴシック" pitchFamily="49" charset="-128"/>
            </a:rPr>
            <a:t>　その中で、令和５年度は義務教育学校建設等に係る起債償還が開始となり、元利償還金の増加となった。</a:t>
          </a:r>
        </a:p>
        <a:p>
          <a:r>
            <a:rPr kumimoji="1" lang="ja-JP" altLang="en-US" sz="1200">
              <a:solidFill>
                <a:schemeClr val="tx1"/>
              </a:solidFill>
              <a:latin typeface="ＭＳ ゴシック" pitchFamily="49" charset="-128"/>
              <a:ea typeface="ＭＳ ゴシック" pitchFamily="49" charset="-128"/>
            </a:rPr>
            <a:t>　今後も児童福祉施設整備事業や公営住宅建設事業等に係る地方債の償還開始が予定されており、元金償還が増加する要素が見込まれるため、石狩市財政運営指針に沿った適正規模の地方債発行や地方債残高の縮減を図り、健全な財政運営の維持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当市では満期一括償還地方債を活用していない。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北海道石狩市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solidFill>
                <a:schemeClr val="tx1"/>
              </a:solidFill>
              <a:latin typeface="ＭＳ ゴシック" pitchFamily="49" charset="-128"/>
              <a:ea typeface="ＭＳ ゴシック" pitchFamily="49" charset="-128"/>
            </a:rPr>
            <a:t>地方債残高は、石狩市財政運営指針に沿った適正規模の地方債発行に努めた結果、減少傾向にある。令和</a:t>
          </a:r>
          <a:r>
            <a:rPr kumimoji="1" lang="en-US" altLang="ja-JP" sz="1200">
              <a:solidFill>
                <a:schemeClr val="tx1"/>
              </a:solidFill>
              <a:latin typeface="ＭＳ ゴシック" pitchFamily="49" charset="-128"/>
              <a:ea typeface="ＭＳ ゴシック" pitchFamily="49" charset="-128"/>
            </a:rPr>
            <a:t>5</a:t>
          </a:r>
          <a:r>
            <a:rPr kumimoji="1" lang="ja-JP" altLang="en-US" sz="1200">
              <a:solidFill>
                <a:schemeClr val="tx1"/>
              </a:solidFill>
              <a:latin typeface="ＭＳ ゴシック" pitchFamily="49" charset="-128"/>
              <a:ea typeface="ＭＳ ゴシック" pitchFamily="49" charset="-128"/>
            </a:rPr>
            <a:t>年度については、将来負担額全体で前年度に比べ約</a:t>
          </a:r>
          <a:r>
            <a:rPr kumimoji="1" lang="en-US" altLang="ja-JP" sz="1200">
              <a:solidFill>
                <a:schemeClr val="tx1"/>
              </a:solidFill>
              <a:latin typeface="ＭＳ ゴシック" pitchFamily="49" charset="-128"/>
              <a:ea typeface="ＭＳ ゴシック" pitchFamily="49" charset="-128"/>
            </a:rPr>
            <a:t>900</a:t>
          </a:r>
          <a:r>
            <a:rPr kumimoji="1" lang="ja-JP" altLang="en-US" sz="1200">
              <a:solidFill>
                <a:schemeClr val="tx1"/>
              </a:solidFill>
              <a:latin typeface="ＭＳ ゴシック" pitchFamily="49" charset="-128"/>
              <a:ea typeface="ＭＳ ゴシック" pitchFamily="49" charset="-128"/>
            </a:rPr>
            <a:t>百万円減少している。さらに充当可能財源のうち、充当可能基金については財政調整基金やふるさと応援基金の積立により前年度に比べ約</a:t>
          </a:r>
          <a:r>
            <a:rPr kumimoji="1" lang="en-US" altLang="ja-JP" sz="1200">
              <a:solidFill>
                <a:schemeClr val="tx1"/>
              </a:solidFill>
              <a:latin typeface="ＭＳ ゴシック" pitchFamily="49" charset="-128"/>
              <a:ea typeface="ＭＳ ゴシック" pitchFamily="49" charset="-128"/>
            </a:rPr>
            <a:t>400</a:t>
          </a:r>
          <a:r>
            <a:rPr kumimoji="1" lang="ja-JP" altLang="en-US" sz="1200">
              <a:solidFill>
                <a:schemeClr val="tx1"/>
              </a:solidFill>
              <a:latin typeface="ＭＳ ゴシック" pitchFamily="49" charset="-128"/>
              <a:ea typeface="ＭＳ ゴシック" pitchFamily="49" charset="-128"/>
            </a:rPr>
            <a:t>百万円の増加となった。その結果、将来負担比率の分子は約</a:t>
          </a:r>
          <a:r>
            <a:rPr kumimoji="1" lang="en-US" altLang="ja-JP" sz="1200">
              <a:solidFill>
                <a:schemeClr val="tx1"/>
              </a:solidFill>
              <a:latin typeface="ＭＳ ゴシック" pitchFamily="49" charset="-128"/>
              <a:ea typeface="ＭＳ ゴシック" pitchFamily="49" charset="-128"/>
            </a:rPr>
            <a:t>300</a:t>
          </a:r>
          <a:r>
            <a:rPr kumimoji="1" lang="ja-JP" altLang="en-US" sz="1200">
              <a:solidFill>
                <a:schemeClr val="tx1"/>
              </a:solidFill>
              <a:latin typeface="ＭＳ ゴシック" pitchFamily="49" charset="-128"/>
              <a:ea typeface="ＭＳ ゴシック" pitchFamily="49" charset="-128"/>
            </a:rPr>
            <a:t>百万円減少し、減少の傾向が続いているが、今後も石狩市財政運営指針に基づき適正規模の地方債発行に努めるなど、更なる将来負担額の縮減を図る。</a:t>
          </a:r>
          <a:endParaRPr kumimoji="1" lang="ja-JP" altLang="en-US" sz="1400">
            <a:solidFill>
              <a:schemeClr val="tx1"/>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北海道石狩市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効率的な財政運営により経常経費の適正化を図ったため、剰余金を財政調整基金へ積立した。また、ふるさと納税が堅調に推移したことに伴い、ふるさと応援基金への積立額増に寄与した。さらに、普通交付税再算定に伴う増額分を減債基金に積み立てたほか、財政運営指針に則り公共施設修繕基金への積立を行ったことにより前年度比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今後も適正規模となるよう計画的な積立を行っていく。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財政運営指針に則り、公共施設修繕基金の充実を図る。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剰余金を活用した財政調整基金への積立を行う。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その他特定目的基金として、</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の基金を設けている。代表的なものとして、合併時に設置された厚田地域づくり基金及び浜益地域づくり基金があり、使途は各区内における市民の意思を反映した特色ある事業である。その他、環境保全・自然保護に関する施策の推進に係る事業に充てるための環境まちづくり基金や、森林の整備及びその促進に関する施策に要する経費の財源に充てるための森づくり基金等を設置している。</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主なものとして、公共施設修繕基金で</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百万円、まちづくり基金では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百万円の積立を行った。</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またふるさと応援基金については、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1,530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百万円を積み立てるとともに、事業への充当及び事務経費について</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1,306</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百万円の取崩しを行った。</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これらにより、特定目的基金全体では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319</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今後も基金の充実を図るとともに、基金の目的を踏まえた適正な活用に努めていく。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年度における剰余金の一部を財政調整基金へ積立したが、その後除排雪経費の増大等により、</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650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百万円の取り崩しを行った。</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その結果、令和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年度末残高は前年度比</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846</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標準財政規模の</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程度の積立を目標に計画的な積立を行っていく。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普通交付税の再算定に伴う基金積立により、</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79</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百万円を減債基金に積み立てた。</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今後も剰余金等を活用しながら、計画的な積立を行っていく。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77</v>
      </c>
      <c r="C2" s="176"/>
      <c r="D2" s="177"/>
    </row>
    <row r="3" spans="1:119" ht="18.75" customHeight="1" thickBot="1" x14ac:dyDescent="0.25">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38290966</v>
      </c>
      <c r="BO4" s="358"/>
      <c r="BP4" s="358"/>
      <c r="BQ4" s="358"/>
      <c r="BR4" s="358"/>
      <c r="BS4" s="358"/>
      <c r="BT4" s="358"/>
      <c r="BU4" s="359"/>
      <c r="BV4" s="357">
        <v>35743012</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4.5</v>
      </c>
      <c r="CU4" s="364"/>
      <c r="CV4" s="364"/>
      <c r="CW4" s="364"/>
      <c r="CX4" s="364"/>
      <c r="CY4" s="364"/>
      <c r="CZ4" s="364"/>
      <c r="DA4" s="365"/>
      <c r="DB4" s="363">
        <v>6.9</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36798493</v>
      </c>
      <c r="BO5" s="395"/>
      <c r="BP5" s="395"/>
      <c r="BQ5" s="395"/>
      <c r="BR5" s="395"/>
      <c r="BS5" s="395"/>
      <c r="BT5" s="395"/>
      <c r="BU5" s="396"/>
      <c r="BV5" s="394">
        <v>34398138</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94.4</v>
      </c>
      <c r="CU5" s="392"/>
      <c r="CV5" s="392"/>
      <c r="CW5" s="392"/>
      <c r="CX5" s="392"/>
      <c r="CY5" s="392"/>
      <c r="CZ5" s="392"/>
      <c r="DA5" s="393"/>
      <c r="DB5" s="391">
        <v>94.7</v>
      </c>
      <c r="DC5" s="392"/>
      <c r="DD5" s="392"/>
      <c r="DE5" s="392"/>
      <c r="DF5" s="392"/>
      <c r="DG5" s="392"/>
      <c r="DH5" s="392"/>
      <c r="DI5" s="393"/>
    </row>
    <row r="6" spans="1:119" ht="18.75" customHeight="1" x14ac:dyDescent="0.2">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1492473</v>
      </c>
      <c r="BO6" s="395"/>
      <c r="BP6" s="395"/>
      <c r="BQ6" s="395"/>
      <c r="BR6" s="395"/>
      <c r="BS6" s="395"/>
      <c r="BT6" s="395"/>
      <c r="BU6" s="396"/>
      <c r="BV6" s="394">
        <v>1344874</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95.1</v>
      </c>
      <c r="CU6" s="432"/>
      <c r="CV6" s="432"/>
      <c r="CW6" s="432"/>
      <c r="CX6" s="432"/>
      <c r="CY6" s="432"/>
      <c r="CZ6" s="432"/>
      <c r="DA6" s="433"/>
      <c r="DB6" s="431">
        <v>96.2</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682131</v>
      </c>
      <c r="BO7" s="395"/>
      <c r="BP7" s="395"/>
      <c r="BQ7" s="395"/>
      <c r="BR7" s="395"/>
      <c r="BS7" s="395"/>
      <c r="BT7" s="395"/>
      <c r="BU7" s="396"/>
      <c r="BV7" s="394">
        <v>128165</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18160204</v>
      </c>
      <c r="CU7" s="395"/>
      <c r="CV7" s="395"/>
      <c r="CW7" s="395"/>
      <c r="CX7" s="395"/>
      <c r="CY7" s="395"/>
      <c r="CZ7" s="395"/>
      <c r="DA7" s="396"/>
      <c r="DB7" s="394">
        <v>17637435</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810342</v>
      </c>
      <c r="BO8" s="395"/>
      <c r="BP8" s="395"/>
      <c r="BQ8" s="395"/>
      <c r="BR8" s="395"/>
      <c r="BS8" s="395"/>
      <c r="BT8" s="395"/>
      <c r="BU8" s="396"/>
      <c r="BV8" s="394">
        <v>1216709</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0.54</v>
      </c>
      <c r="CU8" s="435"/>
      <c r="CV8" s="435"/>
      <c r="CW8" s="435"/>
      <c r="CX8" s="435"/>
      <c r="CY8" s="435"/>
      <c r="CZ8" s="435"/>
      <c r="DA8" s="436"/>
      <c r="DB8" s="434">
        <v>0.54</v>
      </c>
      <c r="DC8" s="435"/>
      <c r="DD8" s="435"/>
      <c r="DE8" s="435"/>
      <c r="DF8" s="435"/>
      <c r="DG8" s="435"/>
      <c r="DH8" s="435"/>
      <c r="DI8" s="436"/>
    </row>
    <row r="9" spans="1:119" ht="18.75" customHeight="1" thickBot="1" x14ac:dyDescent="0.25">
      <c r="A9" s="175"/>
      <c r="B9" s="388" t="s">
        <v>106</v>
      </c>
      <c r="C9" s="389"/>
      <c r="D9" s="389"/>
      <c r="E9" s="389"/>
      <c r="F9" s="389"/>
      <c r="G9" s="389"/>
      <c r="H9" s="389"/>
      <c r="I9" s="389"/>
      <c r="J9" s="389"/>
      <c r="K9" s="437"/>
      <c r="L9" s="438" t="s">
        <v>107</v>
      </c>
      <c r="M9" s="439"/>
      <c r="N9" s="439"/>
      <c r="O9" s="439"/>
      <c r="P9" s="439"/>
      <c r="Q9" s="440"/>
      <c r="R9" s="441">
        <v>56869</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-406367</v>
      </c>
      <c r="BO9" s="395"/>
      <c r="BP9" s="395"/>
      <c r="BQ9" s="395"/>
      <c r="BR9" s="395"/>
      <c r="BS9" s="395"/>
      <c r="BT9" s="395"/>
      <c r="BU9" s="396"/>
      <c r="BV9" s="394">
        <v>593416</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11.9</v>
      </c>
      <c r="CU9" s="392"/>
      <c r="CV9" s="392"/>
      <c r="CW9" s="392"/>
      <c r="CX9" s="392"/>
      <c r="CY9" s="392"/>
      <c r="CZ9" s="392"/>
      <c r="DA9" s="393"/>
      <c r="DB9" s="391">
        <v>12.4</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112</v>
      </c>
      <c r="M10" s="424"/>
      <c r="N10" s="424"/>
      <c r="O10" s="424"/>
      <c r="P10" s="424"/>
      <c r="Q10" s="425"/>
      <c r="R10" s="445">
        <v>57436</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114</v>
      </c>
      <c r="AV10" s="427"/>
      <c r="AW10" s="427"/>
      <c r="AX10" s="427"/>
      <c r="AY10" s="428" t="s">
        <v>115</v>
      </c>
      <c r="AZ10" s="429"/>
      <c r="BA10" s="429"/>
      <c r="BB10" s="429"/>
      <c r="BC10" s="429"/>
      <c r="BD10" s="429"/>
      <c r="BE10" s="429"/>
      <c r="BF10" s="429"/>
      <c r="BG10" s="429"/>
      <c r="BH10" s="429"/>
      <c r="BI10" s="429"/>
      <c r="BJ10" s="429"/>
      <c r="BK10" s="429"/>
      <c r="BL10" s="429"/>
      <c r="BM10" s="430"/>
      <c r="BN10" s="394">
        <v>28</v>
      </c>
      <c r="BO10" s="395"/>
      <c r="BP10" s="395"/>
      <c r="BQ10" s="395"/>
      <c r="BR10" s="395"/>
      <c r="BS10" s="395"/>
      <c r="BT10" s="395"/>
      <c r="BU10" s="396"/>
      <c r="BV10" s="394">
        <v>16</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114</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2">
      <c r="A12" s="175"/>
      <c r="B12" s="454" t="s">
        <v>123</v>
      </c>
      <c r="C12" s="455"/>
      <c r="D12" s="455"/>
      <c r="E12" s="455"/>
      <c r="F12" s="455"/>
      <c r="G12" s="455"/>
      <c r="H12" s="455"/>
      <c r="I12" s="455"/>
      <c r="J12" s="455"/>
      <c r="K12" s="456"/>
      <c r="L12" s="463" t="s">
        <v>124</v>
      </c>
      <c r="M12" s="464"/>
      <c r="N12" s="464"/>
      <c r="O12" s="464"/>
      <c r="P12" s="464"/>
      <c r="Q12" s="465"/>
      <c r="R12" s="466">
        <v>57645</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650000</v>
      </c>
      <c r="BO12" s="395"/>
      <c r="BP12" s="395"/>
      <c r="BQ12" s="395"/>
      <c r="BR12" s="395"/>
      <c r="BS12" s="395"/>
      <c r="BT12" s="395"/>
      <c r="BU12" s="396"/>
      <c r="BV12" s="394">
        <v>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90"/>
      <c r="M13" s="485" t="s">
        <v>130</v>
      </c>
      <c r="N13" s="486"/>
      <c r="O13" s="486"/>
      <c r="P13" s="486"/>
      <c r="Q13" s="487"/>
      <c r="R13" s="478">
        <v>56924</v>
      </c>
      <c r="S13" s="479"/>
      <c r="T13" s="479"/>
      <c r="U13" s="479"/>
      <c r="V13" s="480"/>
      <c r="W13" s="410" t="s">
        <v>131</v>
      </c>
      <c r="X13" s="411"/>
      <c r="Y13" s="411"/>
      <c r="Z13" s="411"/>
      <c r="AA13" s="411"/>
      <c r="AB13" s="401"/>
      <c r="AC13" s="445">
        <v>978</v>
      </c>
      <c r="AD13" s="446"/>
      <c r="AE13" s="446"/>
      <c r="AF13" s="446"/>
      <c r="AG13" s="488"/>
      <c r="AH13" s="445">
        <v>1258</v>
      </c>
      <c r="AI13" s="446"/>
      <c r="AJ13" s="446"/>
      <c r="AK13" s="446"/>
      <c r="AL13" s="447"/>
      <c r="AM13" s="423" t="s">
        <v>132</v>
      </c>
      <c r="AN13" s="424"/>
      <c r="AO13" s="424"/>
      <c r="AP13" s="424"/>
      <c r="AQ13" s="424"/>
      <c r="AR13" s="424"/>
      <c r="AS13" s="424"/>
      <c r="AT13" s="425"/>
      <c r="AU13" s="426" t="s">
        <v>114</v>
      </c>
      <c r="AV13" s="427"/>
      <c r="AW13" s="427"/>
      <c r="AX13" s="427"/>
      <c r="AY13" s="428" t="s">
        <v>133</v>
      </c>
      <c r="AZ13" s="429"/>
      <c r="BA13" s="429"/>
      <c r="BB13" s="429"/>
      <c r="BC13" s="429"/>
      <c r="BD13" s="429"/>
      <c r="BE13" s="429"/>
      <c r="BF13" s="429"/>
      <c r="BG13" s="429"/>
      <c r="BH13" s="429"/>
      <c r="BI13" s="429"/>
      <c r="BJ13" s="429"/>
      <c r="BK13" s="429"/>
      <c r="BL13" s="429"/>
      <c r="BM13" s="430"/>
      <c r="BN13" s="394">
        <v>-1056339</v>
      </c>
      <c r="BO13" s="395"/>
      <c r="BP13" s="395"/>
      <c r="BQ13" s="395"/>
      <c r="BR13" s="395"/>
      <c r="BS13" s="395"/>
      <c r="BT13" s="395"/>
      <c r="BU13" s="396"/>
      <c r="BV13" s="394">
        <v>593432</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6.4</v>
      </c>
      <c r="CU13" s="392"/>
      <c r="CV13" s="392"/>
      <c r="CW13" s="392"/>
      <c r="CX13" s="392"/>
      <c r="CY13" s="392"/>
      <c r="CZ13" s="392"/>
      <c r="DA13" s="393"/>
      <c r="DB13" s="391">
        <v>6.8</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135</v>
      </c>
      <c r="M14" s="476"/>
      <c r="N14" s="476"/>
      <c r="O14" s="476"/>
      <c r="P14" s="476"/>
      <c r="Q14" s="477"/>
      <c r="R14" s="478">
        <v>57954</v>
      </c>
      <c r="S14" s="479"/>
      <c r="T14" s="479"/>
      <c r="U14" s="479"/>
      <c r="V14" s="480"/>
      <c r="W14" s="384"/>
      <c r="X14" s="385"/>
      <c r="Y14" s="385"/>
      <c r="Z14" s="385"/>
      <c r="AA14" s="385"/>
      <c r="AB14" s="374"/>
      <c r="AC14" s="481">
        <v>4.3</v>
      </c>
      <c r="AD14" s="482"/>
      <c r="AE14" s="482"/>
      <c r="AF14" s="482"/>
      <c r="AG14" s="483"/>
      <c r="AH14" s="481">
        <v>5.0999999999999996</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v>41.6</v>
      </c>
      <c r="CU14" s="493"/>
      <c r="CV14" s="493"/>
      <c r="CW14" s="493"/>
      <c r="CX14" s="493"/>
      <c r="CY14" s="493"/>
      <c r="CZ14" s="493"/>
      <c r="DA14" s="494"/>
      <c r="DB14" s="492">
        <v>44.8</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90"/>
      <c r="M15" s="485" t="s">
        <v>130</v>
      </c>
      <c r="N15" s="486"/>
      <c r="O15" s="486"/>
      <c r="P15" s="486"/>
      <c r="Q15" s="487"/>
      <c r="R15" s="478">
        <v>57328</v>
      </c>
      <c r="S15" s="479"/>
      <c r="T15" s="479"/>
      <c r="U15" s="479"/>
      <c r="V15" s="480"/>
      <c r="W15" s="410" t="s">
        <v>137</v>
      </c>
      <c r="X15" s="411"/>
      <c r="Y15" s="411"/>
      <c r="Z15" s="411"/>
      <c r="AA15" s="411"/>
      <c r="AB15" s="401"/>
      <c r="AC15" s="445">
        <v>5577</v>
      </c>
      <c r="AD15" s="446"/>
      <c r="AE15" s="446"/>
      <c r="AF15" s="446"/>
      <c r="AG15" s="488"/>
      <c r="AH15" s="445">
        <v>5889</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8556250</v>
      </c>
      <c r="BO15" s="358"/>
      <c r="BP15" s="358"/>
      <c r="BQ15" s="358"/>
      <c r="BR15" s="358"/>
      <c r="BS15" s="358"/>
      <c r="BT15" s="358"/>
      <c r="BU15" s="359"/>
      <c r="BV15" s="357">
        <v>8213624</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24.7</v>
      </c>
      <c r="AD16" s="482"/>
      <c r="AE16" s="482"/>
      <c r="AF16" s="482"/>
      <c r="AG16" s="483"/>
      <c r="AH16" s="481">
        <v>23.7</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15642568</v>
      </c>
      <c r="BO16" s="395"/>
      <c r="BP16" s="395"/>
      <c r="BQ16" s="395"/>
      <c r="BR16" s="395"/>
      <c r="BS16" s="395"/>
      <c r="BT16" s="395"/>
      <c r="BU16" s="396"/>
      <c r="BV16" s="394">
        <v>15147639</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16052</v>
      </c>
      <c r="AD17" s="446"/>
      <c r="AE17" s="446"/>
      <c r="AF17" s="446"/>
      <c r="AG17" s="488"/>
      <c r="AH17" s="445">
        <v>17653</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10840884</v>
      </c>
      <c r="BO17" s="395"/>
      <c r="BP17" s="395"/>
      <c r="BQ17" s="395"/>
      <c r="BR17" s="395"/>
      <c r="BS17" s="395"/>
      <c r="BT17" s="395"/>
      <c r="BU17" s="396"/>
      <c r="BV17" s="394">
        <v>10408762</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147</v>
      </c>
      <c r="C18" s="437"/>
      <c r="D18" s="437"/>
      <c r="E18" s="517"/>
      <c r="F18" s="517"/>
      <c r="G18" s="517"/>
      <c r="H18" s="517"/>
      <c r="I18" s="517"/>
      <c r="J18" s="517"/>
      <c r="K18" s="517"/>
      <c r="L18" s="518">
        <v>722.33</v>
      </c>
      <c r="M18" s="518"/>
      <c r="N18" s="518"/>
      <c r="O18" s="518"/>
      <c r="P18" s="518"/>
      <c r="Q18" s="518"/>
      <c r="R18" s="519"/>
      <c r="S18" s="519"/>
      <c r="T18" s="519"/>
      <c r="U18" s="519"/>
      <c r="V18" s="520"/>
      <c r="W18" s="412"/>
      <c r="X18" s="413"/>
      <c r="Y18" s="413"/>
      <c r="Z18" s="413"/>
      <c r="AA18" s="413"/>
      <c r="AB18" s="404"/>
      <c r="AC18" s="521">
        <v>71</v>
      </c>
      <c r="AD18" s="522"/>
      <c r="AE18" s="522"/>
      <c r="AF18" s="522"/>
      <c r="AG18" s="523"/>
      <c r="AH18" s="521">
        <v>71.2</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17585156</v>
      </c>
      <c r="BO18" s="395"/>
      <c r="BP18" s="395"/>
      <c r="BQ18" s="395"/>
      <c r="BR18" s="395"/>
      <c r="BS18" s="395"/>
      <c r="BT18" s="395"/>
      <c r="BU18" s="396"/>
      <c r="BV18" s="394">
        <v>17107676</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149</v>
      </c>
      <c r="C19" s="437"/>
      <c r="D19" s="437"/>
      <c r="E19" s="517"/>
      <c r="F19" s="517"/>
      <c r="G19" s="517"/>
      <c r="H19" s="517"/>
      <c r="I19" s="517"/>
      <c r="J19" s="517"/>
      <c r="K19" s="517"/>
      <c r="L19" s="525">
        <v>79</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24894140</v>
      </c>
      <c r="BO19" s="395"/>
      <c r="BP19" s="395"/>
      <c r="BQ19" s="395"/>
      <c r="BR19" s="395"/>
      <c r="BS19" s="395"/>
      <c r="BT19" s="395"/>
      <c r="BU19" s="396"/>
      <c r="BV19" s="394">
        <v>23141776</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151</v>
      </c>
      <c r="C20" s="437"/>
      <c r="D20" s="437"/>
      <c r="E20" s="517"/>
      <c r="F20" s="517"/>
      <c r="G20" s="517"/>
      <c r="H20" s="517"/>
      <c r="I20" s="517"/>
      <c r="J20" s="517"/>
      <c r="K20" s="517"/>
      <c r="L20" s="525">
        <v>23102</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29110063</v>
      </c>
      <c r="BO22" s="358"/>
      <c r="BP22" s="358"/>
      <c r="BQ22" s="358"/>
      <c r="BR22" s="358"/>
      <c r="BS22" s="358"/>
      <c r="BT22" s="358"/>
      <c r="BU22" s="359"/>
      <c r="BV22" s="357">
        <v>29879894</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12462504</v>
      </c>
      <c r="BO23" s="395"/>
      <c r="BP23" s="395"/>
      <c r="BQ23" s="395"/>
      <c r="BR23" s="395"/>
      <c r="BS23" s="395"/>
      <c r="BT23" s="395"/>
      <c r="BU23" s="396"/>
      <c r="BV23" s="394">
        <v>12780351</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161</v>
      </c>
      <c r="F24" s="424"/>
      <c r="G24" s="424"/>
      <c r="H24" s="424"/>
      <c r="I24" s="424"/>
      <c r="J24" s="424"/>
      <c r="K24" s="425"/>
      <c r="L24" s="445">
        <v>1</v>
      </c>
      <c r="M24" s="446"/>
      <c r="N24" s="446"/>
      <c r="O24" s="446"/>
      <c r="P24" s="488"/>
      <c r="Q24" s="445">
        <v>9200</v>
      </c>
      <c r="R24" s="446"/>
      <c r="S24" s="446"/>
      <c r="T24" s="446"/>
      <c r="U24" s="446"/>
      <c r="V24" s="488"/>
      <c r="W24" s="540"/>
      <c r="X24" s="541"/>
      <c r="Y24" s="542"/>
      <c r="Z24" s="444" t="s">
        <v>162</v>
      </c>
      <c r="AA24" s="424"/>
      <c r="AB24" s="424"/>
      <c r="AC24" s="424"/>
      <c r="AD24" s="424"/>
      <c r="AE24" s="424"/>
      <c r="AF24" s="424"/>
      <c r="AG24" s="425"/>
      <c r="AH24" s="445">
        <v>397</v>
      </c>
      <c r="AI24" s="446"/>
      <c r="AJ24" s="446"/>
      <c r="AK24" s="446"/>
      <c r="AL24" s="488"/>
      <c r="AM24" s="445">
        <v>1275561</v>
      </c>
      <c r="AN24" s="446"/>
      <c r="AO24" s="446"/>
      <c r="AP24" s="446"/>
      <c r="AQ24" s="446"/>
      <c r="AR24" s="488"/>
      <c r="AS24" s="445">
        <v>3213</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18702595</v>
      </c>
      <c r="BO24" s="395"/>
      <c r="BP24" s="395"/>
      <c r="BQ24" s="395"/>
      <c r="BR24" s="395"/>
      <c r="BS24" s="395"/>
      <c r="BT24" s="395"/>
      <c r="BU24" s="396"/>
      <c r="BV24" s="394">
        <v>18559400</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164</v>
      </c>
      <c r="F25" s="424"/>
      <c r="G25" s="424"/>
      <c r="H25" s="424"/>
      <c r="I25" s="424"/>
      <c r="J25" s="424"/>
      <c r="K25" s="425"/>
      <c r="L25" s="445">
        <v>1</v>
      </c>
      <c r="M25" s="446"/>
      <c r="N25" s="446"/>
      <c r="O25" s="446"/>
      <c r="P25" s="488"/>
      <c r="Q25" s="445">
        <v>7350</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8588048</v>
      </c>
      <c r="BO25" s="358"/>
      <c r="BP25" s="358"/>
      <c r="BQ25" s="358"/>
      <c r="BR25" s="358"/>
      <c r="BS25" s="358"/>
      <c r="BT25" s="358"/>
      <c r="BU25" s="359"/>
      <c r="BV25" s="357">
        <v>7832994</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167</v>
      </c>
      <c r="F26" s="424"/>
      <c r="G26" s="424"/>
      <c r="H26" s="424"/>
      <c r="I26" s="424"/>
      <c r="J26" s="424"/>
      <c r="K26" s="425"/>
      <c r="L26" s="445">
        <v>1</v>
      </c>
      <c r="M26" s="446"/>
      <c r="N26" s="446"/>
      <c r="O26" s="446"/>
      <c r="P26" s="488"/>
      <c r="Q26" s="445">
        <v>6440</v>
      </c>
      <c r="R26" s="446"/>
      <c r="S26" s="446"/>
      <c r="T26" s="446"/>
      <c r="U26" s="446"/>
      <c r="V26" s="488"/>
      <c r="W26" s="540"/>
      <c r="X26" s="541"/>
      <c r="Y26" s="542"/>
      <c r="Z26" s="444" t="s">
        <v>168</v>
      </c>
      <c r="AA26" s="546"/>
      <c r="AB26" s="546"/>
      <c r="AC26" s="546"/>
      <c r="AD26" s="546"/>
      <c r="AE26" s="546"/>
      <c r="AF26" s="546"/>
      <c r="AG26" s="547"/>
      <c r="AH26" s="445" t="s">
        <v>122</v>
      </c>
      <c r="AI26" s="446"/>
      <c r="AJ26" s="446"/>
      <c r="AK26" s="446"/>
      <c r="AL26" s="488"/>
      <c r="AM26" s="445" t="s">
        <v>122</v>
      </c>
      <c r="AN26" s="446"/>
      <c r="AO26" s="446"/>
      <c r="AP26" s="446"/>
      <c r="AQ26" s="446"/>
      <c r="AR26" s="488"/>
      <c r="AS26" s="445" t="s">
        <v>122</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170</v>
      </c>
      <c r="F27" s="424"/>
      <c r="G27" s="424"/>
      <c r="H27" s="424"/>
      <c r="I27" s="424"/>
      <c r="J27" s="424"/>
      <c r="K27" s="425"/>
      <c r="L27" s="445">
        <v>1</v>
      </c>
      <c r="M27" s="446"/>
      <c r="N27" s="446"/>
      <c r="O27" s="446"/>
      <c r="P27" s="488"/>
      <c r="Q27" s="445">
        <v>4500</v>
      </c>
      <c r="R27" s="446"/>
      <c r="S27" s="446"/>
      <c r="T27" s="446"/>
      <c r="U27" s="446"/>
      <c r="V27" s="488"/>
      <c r="W27" s="540"/>
      <c r="X27" s="541"/>
      <c r="Y27" s="542"/>
      <c r="Z27" s="444" t="s">
        <v>171</v>
      </c>
      <c r="AA27" s="424"/>
      <c r="AB27" s="424"/>
      <c r="AC27" s="424"/>
      <c r="AD27" s="424"/>
      <c r="AE27" s="424"/>
      <c r="AF27" s="424"/>
      <c r="AG27" s="425"/>
      <c r="AH27" s="445">
        <v>5</v>
      </c>
      <c r="AI27" s="446"/>
      <c r="AJ27" s="446"/>
      <c r="AK27" s="446"/>
      <c r="AL27" s="488"/>
      <c r="AM27" s="445">
        <v>18875</v>
      </c>
      <c r="AN27" s="446"/>
      <c r="AO27" s="446"/>
      <c r="AP27" s="446"/>
      <c r="AQ27" s="446"/>
      <c r="AR27" s="488"/>
      <c r="AS27" s="445">
        <v>3775</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t="s">
        <v>122</v>
      </c>
      <c r="BO27" s="514"/>
      <c r="BP27" s="514"/>
      <c r="BQ27" s="514"/>
      <c r="BR27" s="514"/>
      <c r="BS27" s="514"/>
      <c r="BT27" s="514"/>
      <c r="BU27" s="515"/>
      <c r="BV27" s="513" t="s">
        <v>122</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173</v>
      </c>
      <c r="F28" s="424"/>
      <c r="G28" s="424"/>
      <c r="H28" s="424"/>
      <c r="I28" s="424"/>
      <c r="J28" s="424"/>
      <c r="K28" s="425"/>
      <c r="L28" s="445">
        <v>1</v>
      </c>
      <c r="M28" s="446"/>
      <c r="N28" s="446"/>
      <c r="O28" s="446"/>
      <c r="P28" s="488"/>
      <c r="Q28" s="445">
        <v>4000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845534</v>
      </c>
      <c r="BO28" s="358"/>
      <c r="BP28" s="358"/>
      <c r="BQ28" s="358"/>
      <c r="BR28" s="358"/>
      <c r="BS28" s="358"/>
      <c r="BT28" s="358"/>
      <c r="BU28" s="359"/>
      <c r="BV28" s="357">
        <v>886506</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176</v>
      </c>
      <c r="F29" s="424"/>
      <c r="G29" s="424"/>
      <c r="H29" s="424"/>
      <c r="I29" s="424"/>
      <c r="J29" s="424"/>
      <c r="K29" s="425"/>
      <c r="L29" s="445">
        <v>18</v>
      </c>
      <c r="M29" s="446"/>
      <c r="N29" s="446"/>
      <c r="O29" s="446"/>
      <c r="P29" s="488"/>
      <c r="Q29" s="445">
        <v>3700</v>
      </c>
      <c r="R29" s="446"/>
      <c r="S29" s="446"/>
      <c r="T29" s="446"/>
      <c r="U29" s="446"/>
      <c r="V29" s="488"/>
      <c r="W29" s="543"/>
      <c r="X29" s="544"/>
      <c r="Y29" s="545"/>
      <c r="Z29" s="444" t="s">
        <v>177</v>
      </c>
      <c r="AA29" s="424"/>
      <c r="AB29" s="424"/>
      <c r="AC29" s="424"/>
      <c r="AD29" s="424"/>
      <c r="AE29" s="424"/>
      <c r="AF29" s="424"/>
      <c r="AG29" s="425"/>
      <c r="AH29" s="445">
        <v>402</v>
      </c>
      <c r="AI29" s="446"/>
      <c r="AJ29" s="446"/>
      <c r="AK29" s="446"/>
      <c r="AL29" s="488"/>
      <c r="AM29" s="445">
        <v>1294436</v>
      </c>
      <c r="AN29" s="446"/>
      <c r="AO29" s="446"/>
      <c r="AP29" s="446"/>
      <c r="AQ29" s="446"/>
      <c r="AR29" s="488"/>
      <c r="AS29" s="445">
        <v>3220</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479482</v>
      </c>
      <c r="BO29" s="395"/>
      <c r="BP29" s="395"/>
      <c r="BQ29" s="395"/>
      <c r="BR29" s="395"/>
      <c r="BS29" s="395"/>
      <c r="BT29" s="395"/>
      <c r="BU29" s="396"/>
      <c r="BV29" s="394">
        <v>400930</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96.8</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3672097</v>
      </c>
      <c r="BO30" s="514"/>
      <c r="BP30" s="514"/>
      <c r="BQ30" s="514"/>
      <c r="BR30" s="514"/>
      <c r="BS30" s="514"/>
      <c r="BT30" s="514"/>
      <c r="BU30" s="515"/>
      <c r="BV30" s="513">
        <v>3353031</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2">
      <c r="A33" s="175"/>
      <c r="B33" s="202"/>
      <c r="C33" s="418" t="s">
        <v>186</v>
      </c>
      <c r="D33" s="418"/>
      <c r="E33" s="383" t="s">
        <v>187</v>
      </c>
      <c r="F33" s="383"/>
      <c r="G33" s="383"/>
      <c r="H33" s="383"/>
      <c r="I33" s="383"/>
      <c r="J33" s="383"/>
      <c r="K33" s="383"/>
      <c r="L33" s="383"/>
      <c r="M33" s="383"/>
      <c r="N33" s="383"/>
      <c r="O33" s="383"/>
      <c r="P33" s="383"/>
      <c r="Q33" s="383"/>
      <c r="R33" s="383"/>
      <c r="S33" s="383"/>
      <c r="T33" s="179"/>
      <c r="U33" s="418" t="s">
        <v>186</v>
      </c>
      <c r="V33" s="418"/>
      <c r="W33" s="383" t="s">
        <v>187</v>
      </c>
      <c r="X33" s="383"/>
      <c r="Y33" s="383"/>
      <c r="Z33" s="383"/>
      <c r="AA33" s="383"/>
      <c r="AB33" s="383"/>
      <c r="AC33" s="383"/>
      <c r="AD33" s="383"/>
      <c r="AE33" s="383"/>
      <c r="AF33" s="383"/>
      <c r="AG33" s="383"/>
      <c r="AH33" s="383"/>
      <c r="AI33" s="383"/>
      <c r="AJ33" s="383"/>
      <c r="AK33" s="383"/>
      <c r="AL33" s="179"/>
      <c r="AM33" s="418" t="s">
        <v>186</v>
      </c>
      <c r="AN33" s="418"/>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8" t="s">
        <v>188</v>
      </c>
      <c r="BX33" s="418"/>
      <c r="BY33" s="383" t="s">
        <v>190</v>
      </c>
      <c r="BZ33" s="383"/>
      <c r="CA33" s="383"/>
      <c r="CB33" s="383"/>
      <c r="CC33" s="383"/>
      <c r="CD33" s="383"/>
      <c r="CE33" s="383"/>
      <c r="CF33" s="383"/>
      <c r="CG33" s="383"/>
      <c r="CH33" s="383"/>
      <c r="CI33" s="383"/>
      <c r="CJ33" s="383"/>
      <c r="CK33" s="383"/>
      <c r="CL33" s="383"/>
      <c r="CM33" s="383"/>
      <c r="CN33" s="179"/>
      <c r="CO33" s="418" t="s">
        <v>186</v>
      </c>
      <c r="CP33" s="418"/>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x14ac:dyDescent="0.2">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国民健康保険事業特別会計</v>
      </c>
      <c r="X34" s="585"/>
      <c r="Y34" s="585"/>
      <c r="Z34" s="585"/>
      <c r="AA34" s="585"/>
      <c r="AB34" s="585"/>
      <c r="AC34" s="585"/>
      <c r="AD34" s="585"/>
      <c r="AE34" s="585"/>
      <c r="AF34" s="585"/>
      <c r="AG34" s="585"/>
      <c r="AH34" s="585"/>
      <c r="AI34" s="585"/>
      <c r="AJ34" s="585"/>
      <c r="AK34" s="585"/>
      <c r="AL34" s="175"/>
      <c r="AM34" s="584">
        <f>IF(AO34="","",MAX(C34:D43,U34:V43)+1)</f>
        <v>7</v>
      </c>
      <c r="AN34" s="584"/>
      <c r="AO34" s="585" t="str">
        <f>IF('各会計、関係団体の財政状況及び健全化判断比率'!B33="","",'各会計、関係団体の財政状況及び健全化判断比率'!B33)</f>
        <v>水道事業会計</v>
      </c>
      <c r="AP34" s="585"/>
      <c r="AQ34" s="585"/>
      <c r="AR34" s="585"/>
      <c r="AS34" s="585"/>
      <c r="AT34" s="585"/>
      <c r="AU34" s="585"/>
      <c r="AV34" s="585"/>
      <c r="AW34" s="585"/>
      <c r="AX34" s="585"/>
      <c r="AY34" s="585"/>
      <c r="AZ34" s="585"/>
      <c r="BA34" s="585"/>
      <c r="BB34" s="585"/>
      <c r="BC34" s="585"/>
      <c r="BD34" s="175"/>
      <c r="BE34" s="584">
        <f>IF(BG34="","",MAX(C34:D43,U34:V43,AM34:AN43)+1)</f>
        <v>9</v>
      </c>
      <c r="BF34" s="584"/>
      <c r="BG34" s="585" t="str">
        <f>IF('各会計、関係団体の財政状況及び健全化判断比率'!B35="","",'各会計、関係団体の財政状況及び健全化判断比率'!B35)</f>
        <v>個別排水処理施設整備事業特別会計</v>
      </c>
      <c r="BH34" s="585"/>
      <c r="BI34" s="585"/>
      <c r="BJ34" s="585"/>
      <c r="BK34" s="585"/>
      <c r="BL34" s="585"/>
      <c r="BM34" s="585"/>
      <c r="BN34" s="585"/>
      <c r="BO34" s="585"/>
      <c r="BP34" s="585"/>
      <c r="BQ34" s="585"/>
      <c r="BR34" s="585"/>
      <c r="BS34" s="585"/>
      <c r="BT34" s="585"/>
      <c r="BU34" s="585"/>
      <c r="BV34" s="175"/>
      <c r="BW34" s="584">
        <f>IF(BY34="","",MAX(C34:D43,U34:V43,AM34:AN43,BE34:BF43)+1)</f>
        <v>10</v>
      </c>
      <c r="BX34" s="584"/>
      <c r="BY34" s="585" t="str">
        <f>IF('各会計、関係団体の財政状況及び健全化判断比率'!B68="","",'各会計、関係団体の財政状況及び健全化判断比率'!B68)</f>
        <v>石狩湾新港管理組合（一般会計）</v>
      </c>
      <c r="BZ34" s="585"/>
      <c r="CA34" s="585"/>
      <c r="CB34" s="585"/>
      <c r="CC34" s="585"/>
      <c r="CD34" s="585"/>
      <c r="CE34" s="585"/>
      <c r="CF34" s="585"/>
      <c r="CG34" s="585"/>
      <c r="CH34" s="585"/>
      <c r="CI34" s="585"/>
      <c r="CJ34" s="585"/>
      <c r="CK34" s="585"/>
      <c r="CL34" s="585"/>
      <c r="CM34" s="585"/>
      <c r="CN34" s="175"/>
      <c r="CO34" s="584">
        <f>IF(CQ34="","",MAX(C34:D43,U34:V43,AM34:AN43,BE34:BF43,BW34:BX43)+1)</f>
        <v>15</v>
      </c>
      <c r="CP34" s="584"/>
      <c r="CQ34" s="585" t="str">
        <f>IF('各会計、関係団体の財政状況及び健全化判断比率'!BS7="","",'各会計、関係団体の財政状況及び健全化判断比率'!BS7)</f>
        <v>石狩市公務サービス</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2">
      <c r="A35" s="175"/>
      <c r="B35" s="202"/>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国民健康保険診療所特別会計</v>
      </c>
      <c r="X35" s="585"/>
      <c r="Y35" s="585"/>
      <c r="Z35" s="585"/>
      <c r="AA35" s="585"/>
      <c r="AB35" s="585"/>
      <c r="AC35" s="585"/>
      <c r="AD35" s="585"/>
      <c r="AE35" s="585"/>
      <c r="AF35" s="585"/>
      <c r="AG35" s="585"/>
      <c r="AH35" s="585"/>
      <c r="AI35" s="585"/>
      <c r="AJ35" s="585"/>
      <c r="AK35" s="585"/>
      <c r="AL35" s="175"/>
      <c r="AM35" s="584">
        <f t="shared" ref="AM35:AM43" si="0">IF(AO35="","",AM34+1)</f>
        <v>8</v>
      </c>
      <c r="AN35" s="584"/>
      <c r="AO35" s="585" t="str">
        <f>IF('各会計、関係団体の財政状況及び健全化判断比率'!B34="","",'各会計、関係団体の財政状況及び健全化判断比率'!B34)</f>
        <v>公共下水道事業会計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11</v>
      </c>
      <c r="BX35" s="584"/>
      <c r="BY35" s="585" t="str">
        <f>IF('各会計、関係団体の財政状況及び健全化判断比率'!B69="","",'各会計、関係団体の財政状況及び健全化判断比率'!B69)</f>
        <v>石狩湾新港管理組合（港湾整備事業特別会計）</v>
      </c>
      <c r="BZ35" s="585"/>
      <c r="CA35" s="585"/>
      <c r="CB35" s="585"/>
      <c r="CC35" s="585"/>
      <c r="CD35" s="585"/>
      <c r="CE35" s="585"/>
      <c r="CF35" s="585"/>
      <c r="CG35" s="585"/>
      <c r="CH35" s="585"/>
      <c r="CI35" s="585"/>
      <c r="CJ35" s="585"/>
      <c r="CK35" s="585"/>
      <c r="CL35" s="585"/>
      <c r="CM35" s="585"/>
      <c r="CN35" s="175"/>
      <c r="CO35" s="584">
        <f t="shared" ref="CO35:CO43" si="3">IF(CQ35="","",CO34+1)</f>
        <v>16</v>
      </c>
      <c r="CP35" s="584"/>
      <c r="CQ35" s="585" t="str">
        <f>IF('各会計、関係団体の財政状況及び健全化判断比率'!BS8="","",'各会計、関係団体の財政状況及び健全化判断比率'!BS8)</f>
        <v>石狩市スポーツ協会</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2">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12</v>
      </c>
      <c r="BX36" s="584"/>
      <c r="BY36" s="585" t="str">
        <f>IF('各会計、関係団体の財政状況及び健全化判断比率'!B70="","",'各会計、関係団体の財政状況及び健全化判断比率'!B70)</f>
        <v>石狩北部地区消防事務組合</v>
      </c>
      <c r="BZ36" s="585"/>
      <c r="CA36" s="585"/>
      <c r="CB36" s="585"/>
      <c r="CC36" s="585"/>
      <c r="CD36" s="585"/>
      <c r="CE36" s="585"/>
      <c r="CF36" s="585"/>
      <c r="CG36" s="585"/>
      <c r="CH36" s="585"/>
      <c r="CI36" s="585"/>
      <c r="CJ36" s="585"/>
      <c r="CK36" s="585"/>
      <c r="CL36" s="585"/>
      <c r="CM36" s="585"/>
      <c r="CN36" s="175"/>
      <c r="CO36" s="584">
        <f t="shared" si="3"/>
        <v>17</v>
      </c>
      <c r="CP36" s="584"/>
      <c r="CQ36" s="585" t="str">
        <f>IF('各会計、関係団体の財政状況及び健全化判断比率'!BS9="","",'各会計、関係団体の財政状況及び健全化判断比率'!BS9)</f>
        <v>あい風</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2">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5</v>
      </c>
      <c r="V37" s="584"/>
      <c r="W37" s="585" t="str">
        <f>IF('各会計、関係団体の財政状況及び健全化判断比率'!B31="","",'各会計、関係団体の財政状況及び健全化判断比率'!B31)</f>
        <v>介護保険事業特別会計</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13</v>
      </c>
      <c r="BX37" s="584"/>
      <c r="BY37" s="585" t="str">
        <f>IF('各会計、関係団体の財政状況及び健全化判断比率'!B71="","",'各会計、関係団体の財政状況及び健全化判断比率'!B71)</f>
        <v>石狩西部広域水道企業団</v>
      </c>
      <c r="BZ37" s="585"/>
      <c r="CA37" s="585"/>
      <c r="CB37" s="585"/>
      <c r="CC37" s="585"/>
      <c r="CD37" s="585"/>
      <c r="CE37" s="585"/>
      <c r="CF37" s="585"/>
      <c r="CG37" s="585"/>
      <c r="CH37" s="585"/>
      <c r="CI37" s="585"/>
      <c r="CJ37" s="585"/>
      <c r="CK37" s="585"/>
      <c r="CL37" s="585"/>
      <c r="CM37" s="585"/>
      <c r="CN37" s="175"/>
      <c r="CO37" s="584">
        <f t="shared" si="3"/>
        <v>18</v>
      </c>
      <c r="CP37" s="584"/>
      <c r="CQ37" s="585" t="str">
        <f>IF('各会計、関係団体の財政状況及び健全化判断比率'!BS10="","",'各会計、関係団体の財政状況及び健全化判断比率'!BS10)</f>
        <v>石狩市防災まちづくり協会</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2">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f t="shared" si="4"/>
        <v>6</v>
      </c>
      <c r="V38" s="584"/>
      <c r="W38" s="585" t="str">
        <f>IF('各会計、関係団体の財政状況及び健全化判断比率'!B32="","",'各会計、関係団体の財政状況及び健全化判断比率'!B32)</f>
        <v>介護サービス事業特別会計</v>
      </c>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14</v>
      </c>
      <c r="BX38" s="584"/>
      <c r="BY38" s="585" t="str">
        <f>IF('各会計、関係団体の財政状況及び健全化判断比率'!B72="","",'各会計、関係団体の財政状況及び健全化判断比率'!B72)</f>
        <v>石狩教育研修センター組合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2">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t="str">
        <f t="shared" si="2"/>
        <v/>
      </c>
      <c r="BX39" s="584"/>
      <c r="BY39" s="585" t="str">
        <f>IF('各会計、関係団体の財政状況及び健全化判断比率'!B73="","",'各会計、関係団体の財政状況及び健全化判断比率'!B73)</f>
        <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2">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2">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2">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2">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GYYqKnOo7n4EbYWUiWJDApRnFrEGmBc7KSOpXRkVVzZqI/yEb/7xjO+3IXO0rnzmWNTZzjAV5jmAjRje7FNPJQ==" saltValue="zw/aiBJ7Z1Vii6HIyCC0d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CR40" sqref="CR40:CY40"/>
    </sheetView>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215</v>
      </c>
      <c r="C5" s="597"/>
      <c r="D5" s="597"/>
      <c r="E5" s="597"/>
      <c r="F5" s="597"/>
      <c r="G5" s="597"/>
      <c r="H5" s="597"/>
      <c r="I5" s="597"/>
      <c r="J5" s="597"/>
      <c r="K5" s="597"/>
      <c r="L5" s="597"/>
      <c r="M5" s="597"/>
      <c r="N5" s="597"/>
      <c r="O5" s="597"/>
      <c r="P5" s="597"/>
      <c r="Q5" s="598"/>
      <c r="R5" s="599">
        <v>9497952</v>
      </c>
      <c r="S5" s="600"/>
      <c r="T5" s="600"/>
      <c r="U5" s="600"/>
      <c r="V5" s="600"/>
      <c r="W5" s="600"/>
      <c r="X5" s="600"/>
      <c r="Y5" s="601"/>
      <c r="Z5" s="602">
        <v>24.8</v>
      </c>
      <c r="AA5" s="602"/>
      <c r="AB5" s="602"/>
      <c r="AC5" s="602"/>
      <c r="AD5" s="603">
        <v>8876284</v>
      </c>
      <c r="AE5" s="603"/>
      <c r="AF5" s="603"/>
      <c r="AG5" s="603"/>
      <c r="AH5" s="603"/>
      <c r="AI5" s="603"/>
      <c r="AJ5" s="603"/>
      <c r="AK5" s="603"/>
      <c r="AL5" s="604">
        <v>48</v>
      </c>
      <c r="AM5" s="605"/>
      <c r="AN5" s="605"/>
      <c r="AO5" s="606"/>
      <c r="AP5" s="596" t="s">
        <v>216</v>
      </c>
      <c r="AQ5" s="597"/>
      <c r="AR5" s="597"/>
      <c r="AS5" s="597"/>
      <c r="AT5" s="597"/>
      <c r="AU5" s="597"/>
      <c r="AV5" s="597"/>
      <c r="AW5" s="597"/>
      <c r="AX5" s="597"/>
      <c r="AY5" s="597"/>
      <c r="AZ5" s="597"/>
      <c r="BA5" s="597"/>
      <c r="BB5" s="597"/>
      <c r="BC5" s="597"/>
      <c r="BD5" s="597"/>
      <c r="BE5" s="597"/>
      <c r="BF5" s="598"/>
      <c r="BG5" s="610">
        <v>8865558</v>
      </c>
      <c r="BH5" s="611"/>
      <c r="BI5" s="611"/>
      <c r="BJ5" s="611"/>
      <c r="BK5" s="611"/>
      <c r="BL5" s="611"/>
      <c r="BM5" s="611"/>
      <c r="BN5" s="612"/>
      <c r="BO5" s="613">
        <v>93.3</v>
      </c>
      <c r="BP5" s="613"/>
      <c r="BQ5" s="613"/>
      <c r="BR5" s="613"/>
      <c r="BS5" s="614">
        <v>179107</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2">
      <c r="B6" s="607" t="s">
        <v>220</v>
      </c>
      <c r="C6" s="608"/>
      <c r="D6" s="608"/>
      <c r="E6" s="608"/>
      <c r="F6" s="608"/>
      <c r="G6" s="608"/>
      <c r="H6" s="608"/>
      <c r="I6" s="608"/>
      <c r="J6" s="608"/>
      <c r="K6" s="608"/>
      <c r="L6" s="608"/>
      <c r="M6" s="608"/>
      <c r="N6" s="608"/>
      <c r="O6" s="608"/>
      <c r="P6" s="608"/>
      <c r="Q6" s="609"/>
      <c r="R6" s="610">
        <v>312291</v>
      </c>
      <c r="S6" s="611"/>
      <c r="T6" s="611"/>
      <c r="U6" s="611"/>
      <c r="V6" s="611"/>
      <c r="W6" s="611"/>
      <c r="X6" s="611"/>
      <c r="Y6" s="612"/>
      <c r="Z6" s="613">
        <v>0.8</v>
      </c>
      <c r="AA6" s="613"/>
      <c r="AB6" s="613"/>
      <c r="AC6" s="613"/>
      <c r="AD6" s="614">
        <v>312291</v>
      </c>
      <c r="AE6" s="614"/>
      <c r="AF6" s="614"/>
      <c r="AG6" s="614"/>
      <c r="AH6" s="614"/>
      <c r="AI6" s="614"/>
      <c r="AJ6" s="614"/>
      <c r="AK6" s="614"/>
      <c r="AL6" s="615">
        <v>1.7</v>
      </c>
      <c r="AM6" s="616"/>
      <c r="AN6" s="616"/>
      <c r="AO6" s="617"/>
      <c r="AP6" s="607" t="s">
        <v>221</v>
      </c>
      <c r="AQ6" s="608"/>
      <c r="AR6" s="608"/>
      <c r="AS6" s="608"/>
      <c r="AT6" s="608"/>
      <c r="AU6" s="608"/>
      <c r="AV6" s="608"/>
      <c r="AW6" s="608"/>
      <c r="AX6" s="608"/>
      <c r="AY6" s="608"/>
      <c r="AZ6" s="608"/>
      <c r="BA6" s="608"/>
      <c r="BB6" s="608"/>
      <c r="BC6" s="608"/>
      <c r="BD6" s="608"/>
      <c r="BE6" s="608"/>
      <c r="BF6" s="609"/>
      <c r="BG6" s="610">
        <v>8865558</v>
      </c>
      <c r="BH6" s="611"/>
      <c r="BI6" s="611"/>
      <c r="BJ6" s="611"/>
      <c r="BK6" s="611"/>
      <c r="BL6" s="611"/>
      <c r="BM6" s="611"/>
      <c r="BN6" s="612"/>
      <c r="BO6" s="613">
        <v>93.3</v>
      </c>
      <c r="BP6" s="613"/>
      <c r="BQ6" s="613"/>
      <c r="BR6" s="613"/>
      <c r="BS6" s="614">
        <v>179107</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212198</v>
      </c>
      <c r="CS6" s="611"/>
      <c r="CT6" s="611"/>
      <c r="CU6" s="611"/>
      <c r="CV6" s="611"/>
      <c r="CW6" s="611"/>
      <c r="CX6" s="611"/>
      <c r="CY6" s="612"/>
      <c r="CZ6" s="604">
        <v>0.6</v>
      </c>
      <c r="DA6" s="605"/>
      <c r="DB6" s="605"/>
      <c r="DC6" s="621"/>
      <c r="DD6" s="619" t="s">
        <v>122</v>
      </c>
      <c r="DE6" s="611"/>
      <c r="DF6" s="611"/>
      <c r="DG6" s="611"/>
      <c r="DH6" s="611"/>
      <c r="DI6" s="611"/>
      <c r="DJ6" s="611"/>
      <c r="DK6" s="611"/>
      <c r="DL6" s="611"/>
      <c r="DM6" s="611"/>
      <c r="DN6" s="611"/>
      <c r="DO6" s="611"/>
      <c r="DP6" s="612"/>
      <c r="DQ6" s="619">
        <v>212198</v>
      </c>
      <c r="DR6" s="611"/>
      <c r="DS6" s="611"/>
      <c r="DT6" s="611"/>
      <c r="DU6" s="611"/>
      <c r="DV6" s="611"/>
      <c r="DW6" s="611"/>
      <c r="DX6" s="611"/>
      <c r="DY6" s="611"/>
      <c r="DZ6" s="611"/>
      <c r="EA6" s="611"/>
      <c r="EB6" s="611"/>
      <c r="EC6" s="620"/>
    </row>
    <row r="7" spans="2:143" ht="11.25" customHeight="1" x14ac:dyDescent="0.2">
      <c r="B7" s="607" t="s">
        <v>223</v>
      </c>
      <c r="C7" s="608"/>
      <c r="D7" s="608"/>
      <c r="E7" s="608"/>
      <c r="F7" s="608"/>
      <c r="G7" s="608"/>
      <c r="H7" s="608"/>
      <c r="I7" s="608"/>
      <c r="J7" s="608"/>
      <c r="K7" s="608"/>
      <c r="L7" s="608"/>
      <c r="M7" s="608"/>
      <c r="N7" s="608"/>
      <c r="O7" s="608"/>
      <c r="P7" s="608"/>
      <c r="Q7" s="609"/>
      <c r="R7" s="610">
        <v>1988</v>
      </c>
      <c r="S7" s="611"/>
      <c r="T7" s="611"/>
      <c r="U7" s="611"/>
      <c r="V7" s="611"/>
      <c r="W7" s="611"/>
      <c r="X7" s="611"/>
      <c r="Y7" s="612"/>
      <c r="Z7" s="613">
        <v>0</v>
      </c>
      <c r="AA7" s="613"/>
      <c r="AB7" s="613"/>
      <c r="AC7" s="613"/>
      <c r="AD7" s="614">
        <v>1988</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3202745</v>
      </c>
      <c r="BH7" s="611"/>
      <c r="BI7" s="611"/>
      <c r="BJ7" s="611"/>
      <c r="BK7" s="611"/>
      <c r="BL7" s="611"/>
      <c r="BM7" s="611"/>
      <c r="BN7" s="612"/>
      <c r="BO7" s="613">
        <v>33.700000000000003</v>
      </c>
      <c r="BP7" s="613"/>
      <c r="BQ7" s="613"/>
      <c r="BR7" s="613"/>
      <c r="BS7" s="614">
        <v>179107</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5556741</v>
      </c>
      <c r="CS7" s="611"/>
      <c r="CT7" s="611"/>
      <c r="CU7" s="611"/>
      <c r="CV7" s="611"/>
      <c r="CW7" s="611"/>
      <c r="CX7" s="611"/>
      <c r="CY7" s="612"/>
      <c r="CZ7" s="613">
        <v>15.1</v>
      </c>
      <c r="DA7" s="613"/>
      <c r="DB7" s="613"/>
      <c r="DC7" s="613"/>
      <c r="DD7" s="619">
        <v>30189</v>
      </c>
      <c r="DE7" s="611"/>
      <c r="DF7" s="611"/>
      <c r="DG7" s="611"/>
      <c r="DH7" s="611"/>
      <c r="DI7" s="611"/>
      <c r="DJ7" s="611"/>
      <c r="DK7" s="611"/>
      <c r="DL7" s="611"/>
      <c r="DM7" s="611"/>
      <c r="DN7" s="611"/>
      <c r="DO7" s="611"/>
      <c r="DP7" s="612"/>
      <c r="DQ7" s="619">
        <v>3957781</v>
      </c>
      <c r="DR7" s="611"/>
      <c r="DS7" s="611"/>
      <c r="DT7" s="611"/>
      <c r="DU7" s="611"/>
      <c r="DV7" s="611"/>
      <c r="DW7" s="611"/>
      <c r="DX7" s="611"/>
      <c r="DY7" s="611"/>
      <c r="DZ7" s="611"/>
      <c r="EA7" s="611"/>
      <c r="EB7" s="611"/>
      <c r="EC7" s="620"/>
    </row>
    <row r="8" spans="2:143" ht="11.25" customHeight="1" x14ac:dyDescent="0.2">
      <c r="B8" s="607" t="s">
        <v>226</v>
      </c>
      <c r="C8" s="608"/>
      <c r="D8" s="608"/>
      <c r="E8" s="608"/>
      <c r="F8" s="608"/>
      <c r="G8" s="608"/>
      <c r="H8" s="608"/>
      <c r="I8" s="608"/>
      <c r="J8" s="608"/>
      <c r="K8" s="608"/>
      <c r="L8" s="608"/>
      <c r="M8" s="608"/>
      <c r="N8" s="608"/>
      <c r="O8" s="608"/>
      <c r="P8" s="608"/>
      <c r="Q8" s="609"/>
      <c r="R8" s="610">
        <v>18486</v>
      </c>
      <c r="S8" s="611"/>
      <c r="T8" s="611"/>
      <c r="U8" s="611"/>
      <c r="V8" s="611"/>
      <c r="W8" s="611"/>
      <c r="X8" s="611"/>
      <c r="Y8" s="612"/>
      <c r="Z8" s="613">
        <v>0</v>
      </c>
      <c r="AA8" s="613"/>
      <c r="AB8" s="613"/>
      <c r="AC8" s="613"/>
      <c r="AD8" s="614">
        <v>18486</v>
      </c>
      <c r="AE8" s="614"/>
      <c r="AF8" s="614"/>
      <c r="AG8" s="614"/>
      <c r="AH8" s="614"/>
      <c r="AI8" s="614"/>
      <c r="AJ8" s="614"/>
      <c r="AK8" s="614"/>
      <c r="AL8" s="615">
        <v>0.1</v>
      </c>
      <c r="AM8" s="616"/>
      <c r="AN8" s="616"/>
      <c r="AO8" s="617"/>
      <c r="AP8" s="607" t="s">
        <v>227</v>
      </c>
      <c r="AQ8" s="608"/>
      <c r="AR8" s="608"/>
      <c r="AS8" s="608"/>
      <c r="AT8" s="608"/>
      <c r="AU8" s="608"/>
      <c r="AV8" s="608"/>
      <c r="AW8" s="608"/>
      <c r="AX8" s="608"/>
      <c r="AY8" s="608"/>
      <c r="AZ8" s="608"/>
      <c r="BA8" s="608"/>
      <c r="BB8" s="608"/>
      <c r="BC8" s="608"/>
      <c r="BD8" s="608"/>
      <c r="BE8" s="608"/>
      <c r="BF8" s="609"/>
      <c r="BG8" s="610">
        <v>97111</v>
      </c>
      <c r="BH8" s="611"/>
      <c r="BI8" s="611"/>
      <c r="BJ8" s="611"/>
      <c r="BK8" s="611"/>
      <c r="BL8" s="611"/>
      <c r="BM8" s="611"/>
      <c r="BN8" s="612"/>
      <c r="BO8" s="613">
        <v>1</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12902948</v>
      </c>
      <c r="CS8" s="611"/>
      <c r="CT8" s="611"/>
      <c r="CU8" s="611"/>
      <c r="CV8" s="611"/>
      <c r="CW8" s="611"/>
      <c r="CX8" s="611"/>
      <c r="CY8" s="612"/>
      <c r="CZ8" s="613">
        <v>35.1</v>
      </c>
      <c r="DA8" s="613"/>
      <c r="DB8" s="613"/>
      <c r="DC8" s="613"/>
      <c r="DD8" s="619">
        <v>23442</v>
      </c>
      <c r="DE8" s="611"/>
      <c r="DF8" s="611"/>
      <c r="DG8" s="611"/>
      <c r="DH8" s="611"/>
      <c r="DI8" s="611"/>
      <c r="DJ8" s="611"/>
      <c r="DK8" s="611"/>
      <c r="DL8" s="611"/>
      <c r="DM8" s="611"/>
      <c r="DN8" s="611"/>
      <c r="DO8" s="611"/>
      <c r="DP8" s="612"/>
      <c r="DQ8" s="619">
        <v>6726125</v>
      </c>
      <c r="DR8" s="611"/>
      <c r="DS8" s="611"/>
      <c r="DT8" s="611"/>
      <c r="DU8" s="611"/>
      <c r="DV8" s="611"/>
      <c r="DW8" s="611"/>
      <c r="DX8" s="611"/>
      <c r="DY8" s="611"/>
      <c r="DZ8" s="611"/>
      <c r="EA8" s="611"/>
      <c r="EB8" s="611"/>
      <c r="EC8" s="620"/>
    </row>
    <row r="9" spans="2:143" ht="11.25" customHeight="1" x14ac:dyDescent="0.2">
      <c r="B9" s="607" t="s">
        <v>229</v>
      </c>
      <c r="C9" s="608"/>
      <c r="D9" s="608"/>
      <c r="E9" s="608"/>
      <c r="F9" s="608"/>
      <c r="G9" s="608"/>
      <c r="H9" s="608"/>
      <c r="I9" s="608"/>
      <c r="J9" s="608"/>
      <c r="K9" s="608"/>
      <c r="L9" s="608"/>
      <c r="M9" s="608"/>
      <c r="N9" s="608"/>
      <c r="O9" s="608"/>
      <c r="P9" s="608"/>
      <c r="Q9" s="609"/>
      <c r="R9" s="610">
        <v>21359</v>
      </c>
      <c r="S9" s="611"/>
      <c r="T9" s="611"/>
      <c r="U9" s="611"/>
      <c r="V9" s="611"/>
      <c r="W9" s="611"/>
      <c r="X9" s="611"/>
      <c r="Y9" s="612"/>
      <c r="Z9" s="613">
        <v>0.1</v>
      </c>
      <c r="AA9" s="613"/>
      <c r="AB9" s="613"/>
      <c r="AC9" s="613"/>
      <c r="AD9" s="614">
        <v>21359</v>
      </c>
      <c r="AE9" s="614"/>
      <c r="AF9" s="614"/>
      <c r="AG9" s="614"/>
      <c r="AH9" s="614"/>
      <c r="AI9" s="614"/>
      <c r="AJ9" s="614"/>
      <c r="AK9" s="614"/>
      <c r="AL9" s="615">
        <v>0.1</v>
      </c>
      <c r="AM9" s="616"/>
      <c r="AN9" s="616"/>
      <c r="AO9" s="617"/>
      <c r="AP9" s="607" t="s">
        <v>230</v>
      </c>
      <c r="AQ9" s="608"/>
      <c r="AR9" s="608"/>
      <c r="AS9" s="608"/>
      <c r="AT9" s="608"/>
      <c r="AU9" s="608"/>
      <c r="AV9" s="608"/>
      <c r="AW9" s="608"/>
      <c r="AX9" s="608"/>
      <c r="AY9" s="608"/>
      <c r="AZ9" s="608"/>
      <c r="BA9" s="608"/>
      <c r="BB9" s="608"/>
      <c r="BC9" s="608"/>
      <c r="BD9" s="608"/>
      <c r="BE9" s="608"/>
      <c r="BF9" s="609"/>
      <c r="BG9" s="610">
        <v>2366877</v>
      </c>
      <c r="BH9" s="611"/>
      <c r="BI9" s="611"/>
      <c r="BJ9" s="611"/>
      <c r="BK9" s="611"/>
      <c r="BL9" s="611"/>
      <c r="BM9" s="611"/>
      <c r="BN9" s="612"/>
      <c r="BO9" s="613">
        <v>24.9</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3699756</v>
      </c>
      <c r="CS9" s="611"/>
      <c r="CT9" s="611"/>
      <c r="CU9" s="611"/>
      <c r="CV9" s="611"/>
      <c r="CW9" s="611"/>
      <c r="CX9" s="611"/>
      <c r="CY9" s="612"/>
      <c r="CZ9" s="613">
        <v>10.1</v>
      </c>
      <c r="DA9" s="613"/>
      <c r="DB9" s="613"/>
      <c r="DC9" s="613"/>
      <c r="DD9" s="619">
        <v>91763</v>
      </c>
      <c r="DE9" s="611"/>
      <c r="DF9" s="611"/>
      <c r="DG9" s="611"/>
      <c r="DH9" s="611"/>
      <c r="DI9" s="611"/>
      <c r="DJ9" s="611"/>
      <c r="DK9" s="611"/>
      <c r="DL9" s="611"/>
      <c r="DM9" s="611"/>
      <c r="DN9" s="611"/>
      <c r="DO9" s="611"/>
      <c r="DP9" s="612"/>
      <c r="DQ9" s="619">
        <v>2156845</v>
      </c>
      <c r="DR9" s="611"/>
      <c r="DS9" s="611"/>
      <c r="DT9" s="611"/>
      <c r="DU9" s="611"/>
      <c r="DV9" s="611"/>
      <c r="DW9" s="611"/>
      <c r="DX9" s="611"/>
      <c r="DY9" s="611"/>
      <c r="DZ9" s="611"/>
      <c r="EA9" s="611"/>
      <c r="EB9" s="611"/>
      <c r="EC9" s="620"/>
    </row>
    <row r="10" spans="2:143" ht="11.25" customHeight="1" x14ac:dyDescent="0.2">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279990</v>
      </c>
      <c r="BH10" s="611"/>
      <c r="BI10" s="611"/>
      <c r="BJ10" s="611"/>
      <c r="BK10" s="611"/>
      <c r="BL10" s="611"/>
      <c r="BM10" s="611"/>
      <c r="BN10" s="612"/>
      <c r="BO10" s="613">
        <v>2.9</v>
      </c>
      <c r="BP10" s="613"/>
      <c r="BQ10" s="613"/>
      <c r="BR10" s="613"/>
      <c r="BS10" s="614">
        <v>47231</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17285</v>
      </c>
      <c r="CS10" s="611"/>
      <c r="CT10" s="611"/>
      <c r="CU10" s="611"/>
      <c r="CV10" s="611"/>
      <c r="CW10" s="611"/>
      <c r="CX10" s="611"/>
      <c r="CY10" s="612"/>
      <c r="CZ10" s="613">
        <v>0</v>
      </c>
      <c r="DA10" s="613"/>
      <c r="DB10" s="613"/>
      <c r="DC10" s="613"/>
      <c r="DD10" s="619" t="s">
        <v>122</v>
      </c>
      <c r="DE10" s="611"/>
      <c r="DF10" s="611"/>
      <c r="DG10" s="611"/>
      <c r="DH10" s="611"/>
      <c r="DI10" s="611"/>
      <c r="DJ10" s="611"/>
      <c r="DK10" s="611"/>
      <c r="DL10" s="611"/>
      <c r="DM10" s="611"/>
      <c r="DN10" s="611"/>
      <c r="DO10" s="611"/>
      <c r="DP10" s="612"/>
      <c r="DQ10" s="619">
        <v>15836</v>
      </c>
      <c r="DR10" s="611"/>
      <c r="DS10" s="611"/>
      <c r="DT10" s="611"/>
      <c r="DU10" s="611"/>
      <c r="DV10" s="611"/>
      <c r="DW10" s="611"/>
      <c r="DX10" s="611"/>
      <c r="DY10" s="611"/>
      <c r="DZ10" s="611"/>
      <c r="EA10" s="611"/>
      <c r="EB10" s="611"/>
      <c r="EC10" s="620"/>
    </row>
    <row r="11" spans="2:143" ht="11.25" customHeight="1" x14ac:dyDescent="0.2">
      <c r="B11" s="607" t="s">
        <v>235</v>
      </c>
      <c r="C11" s="608"/>
      <c r="D11" s="608"/>
      <c r="E11" s="608"/>
      <c r="F11" s="608"/>
      <c r="G11" s="608"/>
      <c r="H11" s="608"/>
      <c r="I11" s="608"/>
      <c r="J11" s="608"/>
      <c r="K11" s="608"/>
      <c r="L11" s="608"/>
      <c r="M11" s="608"/>
      <c r="N11" s="608"/>
      <c r="O11" s="608"/>
      <c r="P11" s="608"/>
      <c r="Q11" s="609"/>
      <c r="R11" s="610">
        <v>1555396</v>
      </c>
      <c r="S11" s="611"/>
      <c r="T11" s="611"/>
      <c r="U11" s="611"/>
      <c r="V11" s="611"/>
      <c r="W11" s="611"/>
      <c r="X11" s="611"/>
      <c r="Y11" s="612"/>
      <c r="Z11" s="615">
        <v>4.0999999999999996</v>
      </c>
      <c r="AA11" s="616"/>
      <c r="AB11" s="616"/>
      <c r="AC11" s="622"/>
      <c r="AD11" s="619">
        <v>1555396</v>
      </c>
      <c r="AE11" s="611"/>
      <c r="AF11" s="611"/>
      <c r="AG11" s="611"/>
      <c r="AH11" s="611"/>
      <c r="AI11" s="611"/>
      <c r="AJ11" s="611"/>
      <c r="AK11" s="612"/>
      <c r="AL11" s="615">
        <v>8.4</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458767</v>
      </c>
      <c r="BH11" s="611"/>
      <c r="BI11" s="611"/>
      <c r="BJ11" s="611"/>
      <c r="BK11" s="611"/>
      <c r="BL11" s="611"/>
      <c r="BM11" s="611"/>
      <c r="BN11" s="612"/>
      <c r="BO11" s="613">
        <v>4.8</v>
      </c>
      <c r="BP11" s="613"/>
      <c r="BQ11" s="613"/>
      <c r="BR11" s="613"/>
      <c r="BS11" s="614">
        <v>131876</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1648026</v>
      </c>
      <c r="CS11" s="611"/>
      <c r="CT11" s="611"/>
      <c r="CU11" s="611"/>
      <c r="CV11" s="611"/>
      <c r="CW11" s="611"/>
      <c r="CX11" s="611"/>
      <c r="CY11" s="612"/>
      <c r="CZ11" s="613">
        <v>4.5</v>
      </c>
      <c r="DA11" s="613"/>
      <c r="DB11" s="613"/>
      <c r="DC11" s="613"/>
      <c r="DD11" s="619">
        <v>1123933</v>
      </c>
      <c r="DE11" s="611"/>
      <c r="DF11" s="611"/>
      <c r="DG11" s="611"/>
      <c r="DH11" s="611"/>
      <c r="DI11" s="611"/>
      <c r="DJ11" s="611"/>
      <c r="DK11" s="611"/>
      <c r="DL11" s="611"/>
      <c r="DM11" s="611"/>
      <c r="DN11" s="611"/>
      <c r="DO11" s="611"/>
      <c r="DP11" s="612"/>
      <c r="DQ11" s="619">
        <v>287173</v>
      </c>
      <c r="DR11" s="611"/>
      <c r="DS11" s="611"/>
      <c r="DT11" s="611"/>
      <c r="DU11" s="611"/>
      <c r="DV11" s="611"/>
      <c r="DW11" s="611"/>
      <c r="DX11" s="611"/>
      <c r="DY11" s="611"/>
      <c r="DZ11" s="611"/>
      <c r="EA11" s="611"/>
      <c r="EB11" s="611"/>
      <c r="EC11" s="620"/>
    </row>
    <row r="12" spans="2:143" ht="11.25" customHeight="1" x14ac:dyDescent="0.2">
      <c r="B12" s="607" t="s">
        <v>238</v>
      </c>
      <c r="C12" s="608"/>
      <c r="D12" s="608"/>
      <c r="E12" s="608"/>
      <c r="F12" s="608"/>
      <c r="G12" s="608"/>
      <c r="H12" s="608"/>
      <c r="I12" s="608"/>
      <c r="J12" s="608"/>
      <c r="K12" s="608"/>
      <c r="L12" s="608"/>
      <c r="M12" s="608"/>
      <c r="N12" s="608"/>
      <c r="O12" s="608"/>
      <c r="P12" s="608"/>
      <c r="Q12" s="609"/>
      <c r="R12" s="610">
        <v>46142</v>
      </c>
      <c r="S12" s="611"/>
      <c r="T12" s="611"/>
      <c r="U12" s="611"/>
      <c r="V12" s="611"/>
      <c r="W12" s="611"/>
      <c r="X12" s="611"/>
      <c r="Y12" s="612"/>
      <c r="Z12" s="613">
        <v>0.1</v>
      </c>
      <c r="AA12" s="613"/>
      <c r="AB12" s="613"/>
      <c r="AC12" s="613"/>
      <c r="AD12" s="614">
        <v>46142</v>
      </c>
      <c r="AE12" s="614"/>
      <c r="AF12" s="614"/>
      <c r="AG12" s="614"/>
      <c r="AH12" s="614"/>
      <c r="AI12" s="614"/>
      <c r="AJ12" s="614"/>
      <c r="AK12" s="614"/>
      <c r="AL12" s="615">
        <v>0.2</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4842905</v>
      </c>
      <c r="BH12" s="611"/>
      <c r="BI12" s="611"/>
      <c r="BJ12" s="611"/>
      <c r="BK12" s="611"/>
      <c r="BL12" s="611"/>
      <c r="BM12" s="611"/>
      <c r="BN12" s="612"/>
      <c r="BO12" s="613">
        <v>51</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639308</v>
      </c>
      <c r="CS12" s="611"/>
      <c r="CT12" s="611"/>
      <c r="CU12" s="611"/>
      <c r="CV12" s="611"/>
      <c r="CW12" s="611"/>
      <c r="CX12" s="611"/>
      <c r="CY12" s="612"/>
      <c r="CZ12" s="613">
        <v>1.7</v>
      </c>
      <c r="DA12" s="613"/>
      <c r="DB12" s="613"/>
      <c r="DC12" s="613"/>
      <c r="DD12" s="619">
        <v>45716</v>
      </c>
      <c r="DE12" s="611"/>
      <c r="DF12" s="611"/>
      <c r="DG12" s="611"/>
      <c r="DH12" s="611"/>
      <c r="DI12" s="611"/>
      <c r="DJ12" s="611"/>
      <c r="DK12" s="611"/>
      <c r="DL12" s="611"/>
      <c r="DM12" s="611"/>
      <c r="DN12" s="611"/>
      <c r="DO12" s="611"/>
      <c r="DP12" s="612"/>
      <c r="DQ12" s="619">
        <v>494298</v>
      </c>
      <c r="DR12" s="611"/>
      <c r="DS12" s="611"/>
      <c r="DT12" s="611"/>
      <c r="DU12" s="611"/>
      <c r="DV12" s="611"/>
      <c r="DW12" s="611"/>
      <c r="DX12" s="611"/>
      <c r="DY12" s="611"/>
      <c r="DZ12" s="611"/>
      <c r="EA12" s="611"/>
      <c r="EB12" s="611"/>
      <c r="EC12" s="620"/>
    </row>
    <row r="13" spans="2:143" ht="11.25" customHeight="1" x14ac:dyDescent="0.2">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4817658</v>
      </c>
      <c r="BH13" s="611"/>
      <c r="BI13" s="611"/>
      <c r="BJ13" s="611"/>
      <c r="BK13" s="611"/>
      <c r="BL13" s="611"/>
      <c r="BM13" s="611"/>
      <c r="BN13" s="612"/>
      <c r="BO13" s="613">
        <v>50.7</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4233904</v>
      </c>
      <c r="CS13" s="611"/>
      <c r="CT13" s="611"/>
      <c r="CU13" s="611"/>
      <c r="CV13" s="611"/>
      <c r="CW13" s="611"/>
      <c r="CX13" s="611"/>
      <c r="CY13" s="612"/>
      <c r="CZ13" s="613">
        <v>11.5</v>
      </c>
      <c r="DA13" s="613"/>
      <c r="DB13" s="613"/>
      <c r="DC13" s="613"/>
      <c r="DD13" s="619">
        <v>1164418</v>
      </c>
      <c r="DE13" s="611"/>
      <c r="DF13" s="611"/>
      <c r="DG13" s="611"/>
      <c r="DH13" s="611"/>
      <c r="DI13" s="611"/>
      <c r="DJ13" s="611"/>
      <c r="DK13" s="611"/>
      <c r="DL13" s="611"/>
      <c r="DM13" s="611"/>
      <c r="DN13" s="611"/>
      <c r="DO13" s="611"/>
      <c r="DP13" s="612"/>
      <c r="DQ13" s="619">
        <v>2850649</v>
      </c>
      <c r="DR13" s="611"/>
      <c r="DS13" s="611"/>
      <c r="DT13" s="611"/>
      <c r="DU13" s="611"/>
      <c r="DV13" s="611"/>
      <c r="DW13" s="611"/>
      <c r="DX13" s="611"/>
      <c r="DY13" s="611"/>
      <c r="DZ13" s="611"/>
      <c r="EA13" s="611"/>
      <c r="EB13" s="611"/>
      <c r="EC13" s="620"/>
    </row>
    <row r="14" spans="2:143" ht="11.25" customHeight="1" x14ac:dyDescent="0.2">
      <c r="B14" s="607" t="s">
        <v>244</v>
      </c>
      <c r="C14" s="608"/>
      <c r="D14" s="608"/>
      <c r="E14" s="608"/>
      <c r="F14" s="608"/>
      <c r="G14" s="608"/>
      <c r="H14" s="608"/>
      <c r="I14" s="608"/>
      <c r="J14" s="608"/>
      <c r="K14" s="608"/>
      <c r="L14" s="608"/>
      <c r="M14" s="608"/>
      <c r="N14" s="608"/>
      <c r="O14" s="608"/>
      <c r="P14" s="608"/>
      <c r="Q14" s="609"/>
      <c r="R14" s="610">
        <v>2463</v>
      </c>
      <c r="S14" s="611"/>
      <c r="T14" s="611"/>
      <c r="U14" s="611"/>
      <c r="V14" s="611"/>
      <c r="W14" s="611"/>
      <c r="X14" s="611"/>
      <c r="Y14" s="612"/>
      <c r="Z14" s="613">
        <v>0</v>
      </c>
      <c r="AA14" s="613"/>
      <c r="AB14" s="613"/>
      <c r="AC14" s="613"/>
      <c r="AD14" s="614">
        <v>2463</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164238</v>
      </c>
      <c r="BH14" s="611"/>
      <c r="BI14" s="611"/>
      <c r="BJ14" s="611"/>
      <c r="BK14" s="611"/>
      <c r="BL14" s="611"/>
      <c r="BM14" s="611"/>
      <c r="BN14" s="612"/>
      <c r="BO14" s="613">
        <v>1.7</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1358719</v>
      </c>
      <c r="CS14" s="611"/>
      <c r="CT14" s="611"/>
      <c r="CU14" s="611"/>
      <c r="CV14" s="611"/>
      <c r="CW14" s="611"/>
      <c r="CX14" s="611"/>
      <c r="CY14" s="612"/>
      <c r="CZ14" s="613">
        <v>3.7</v>
      </c>
      <c r="DA14" s="613"/>
      <c r="DB14" s="613"/>
      <c r="DC14" s="613"/>
      <c r="DD14" s="619">
        <v>5027</v>
      </c>
      <c r="DE14" s="611"/>
      <c r="DF14" s="611"/>
      <c r="DG14" s="611"/>
      <c r="DH14" s="611"/>
      <c r="DI14" s="611"/>
      <c r="DJ14" s="611"/>
      <c r="DK14" s="611"/>
      <c r="DL14" s="611"/>
      <c r="DM14" s="611"/>
      <c r="DN14" s="611"/>
      <c r="DO14" s="611"/>
      <c r="DP14" s="612"/>
      <c r="DQ14" s="619">
        <v>1202421</v>
      </c>
      <c r="DR14" s="611"/>
      <c r="DS14" s="611"/>
      <c r="DT14" s="611"/>
      <c r="DU14" s="611"/>
      <c r="DV14" s="611"/>
      <c r="DW14" s="611"/>
      <c r="DX14" s="611"/>
      <c r="DY14" s="611"/>
      <c r="DZ14" s="611"/>
      <c r="EA14" s="611"/>
      <c r="EB14" s="611"/>
      <c r="EC14" s="620"/>
    </row>
    <row r="15" spans="2:143" ht="11.25" customHeight="1" x14ac:dyDescent="0.2">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655670</v>
      </c>
      <c r="BH15" s="611"/>
      <c r="BI15" s="611"/>
      <c r="BJ15" s="611"/>
      <c r="BK15" s="611"/>
      <c r="BL15" s="611"/>
      <c r="BM15" s="611"/>
      <c r="BN15" s="612"/>
      <c r="BO15" s="613">
        <v>6.9</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3560605</v>
      </c>
      <c r="CS15" s="611"/>
      <c r="CT15" s="611"/>
      <c r="CU15" s="611"/>
      <c r="CV15" s="611"/>
      <c r="CW15" s="611"/>
      <c r="CX15" s="611"/>
      <c r="CY15" s="612"/>
      <c r="CZ15" s="613">
        <v>9.6999999999999993</v>
      </c>
      <c r="DA15" s="613"/>
      <c r="DB15" s="613"/>
      <c r="DC15" s="613"/>
      <c r="DD15" s="619">
        <v>162312</v>
      </c>
      <c r="DE15" s="611"/>
      <c r="DF15" s="611"/>
      <c r="DG15" s="611"/>
      <c r="DH15" s="611"/>
      <c r="DI15" s="611"/>
      <c r="DJ15" s="611"/>
      <c r="DK15" s="611"/>
      <c r="DL15" s="611"/>
      <c r="DM15" s="611"/>
      <c r="DN15" s="611"/>
      <c r="DO15" s="611"/>
      <c r="DP15" s="612"/>
      <c r="DQ15" s="619">
        <v>2529338</v>
      </c>
      <c r="DR15" s="611"/>
      <c r="DS15" s="611"/>
      <c r="DT15" s="611"/>
      <c r="DU15" s="611"/>
      <c r="DV15" s="611"/>
      <c r="DW15" s="611"/>
      <c r="DX15" s="611"/>
      <c r="DY15" s="611"/>
      <c r="DZ15" s="611"/>
      <c r="EA15" s="611"/>
      <c r="EB15" s="611"/>
      <c r="EC15" s="620"/>
    </row>
    <row r="16" spans="2:143" ht="11.25" customHeight="1" x14ac:dyDescent="0.2">
      <c r="B16" s="607" t="s">
        <v>250</v>
      </c>
      <c r="C16" s="608"/>
      <c r="D16" s="608"/>
      <c r="E16" s="608"/>
      <c r="F16" s="608"/>
      <c r="G16" s="608"/>
      <c r="H16" s="608"/>
      <c r="I16" s="608"/>
      <c r="J16" s="608"/>
      <c r="K16" s="608"/>
      <c r="L16" s="608"/>
      <c r="M16" s="608"/>
      <c r="N16" s="608"/>
      <c r="O16" s="608"/>
      <c r="P16" s="608"/>
      <c r="Q16" s="609"/>
      <c r="R16" s="610">
        <v>29661</v>
      </c>
      <c r="S16" s="611"/>
      <c r="T16" s="611"/>
      <c r="U16" s="611"/>
      <c r="V16" s="611"/>
      <c r="W16" s="611"/>
      <c r="X16" s="611"/>
      <c r="Y16" s="612"/>
      <c r="Z16" s="613">
        <v>0.1</v>
      </c>
      <c r="AA16" s="613"/>
      <c r="AB16" s="613"/>
      <c r="AC16" s="613"/>
      <c r="AD16" s="614">
        <v>29661</v>
      </c>
      <c r="AE16" s="614"/>
      <c r="AF16" s="614"/>
      <c r="AG16" s="614"/>
      <c r="AH16" s="614"/>
      <c r="AI16" s="614"/>
      <c r="AJ16" s="614"/>
      <c r="AK16" s="614"/>
      <c r="AL16" s="615">
        <v>0.2</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t="s">
        <v>122</v>
      </c>
      <c r="CS16" s="611"/>
      <c r="CT16" s="611"/>
      <c r="CU16" s="611"/>
      <c r="CV16" s="611"/>
      <c r="CW16" s="611"/>
      <c r="CX16" s="611"/>
      <c r="CY16" s="612"/>
      <c r="CZ16" s="613" t="s">
        <v>122</v>
      </c>
      <c r="DA16" s="613"/>
      <c r="DB16" s="613"/>
      <c r="DC16" s="613"/>
      <c r="DD16" s="619" t="s">
        <v>122</v>
      </c>
      <c r="DE16" s="611"/>
      <c r="DF16" s="611"/>
      <c r="DG16" s="611"/>
      <c r="DH16" s="611"/>
      <c r="DI16" s="611"/>
      <c r="DJ16" s="611"/>
      <c r="DK16" s="611"/>
      <c r="DL16" s="611"/>
      <c r="DM16" s="611"/>
      <c r="DN16" s="611"/>
      <c r="DO16" s="611"/>
      <c r="DP16" s="612"/>
      <c r="DQ16" s="619" t="s">
        <v>122</v>
      </c>
      <c r="DR16" s="611"/>
      <c r="DS16" s="611"/>
      <c r="DT16" s="611"/>
      <c r="DU16" s="611"/>
      <c r="DV16" s="611"/>
      <c r="DW16" s="611"/>
      <c r="DX16" s="611"/>
      <c r="DY16" s="611"/>
      <c r="DZ16" s="611"/>
      <c r="EA16" s="611"/>
      <c r="EB16" s="611"/>
      <c r="EC16" s="620"/>
    </row>
    <row r="17" spans="2:133" ht="11.25" customHeight="1" x14ac:dyDescent="0.2">
      <c r="B17" s="607" t="s">
        <v>253</v>
      </c>
      <c r="C17" s="608"/>
      <c r="D17" s="608"/>
      <c r="E17" s="608"/>
      <c r="F17" s="608"/>
      <c r="G17" s="608"/>
      <c r="H17" s="608"/>
      <c r="I17" s="608"/>
      <c r="J17" s="608"/>
      <c r="K17" s="608"/>
      <c r="L17" s="608"/>
      <c r="M17" s="608"/>
      <c r="N17" s="608"/>
      <c r="O17" s="608"/>
      <c r="P17" s="608"/>
      <c r="Q17" s="609"/>
      <c r="R17" s="610">
        <v>131595</v>
      </c>
      <c r="S17" s="611"/>
      <c r="T17" s="611"/>
      <c r="U17" s="611"/>
      <c r="V17" s="611"/>
      <c r="W17" s="611"/>
      <c r="X17" s="611"/>
      <c r="Y17" s="612"/>
      <c r="Z17" s="613">
        <v>0.3</v>
      </c>
      <c r="AA17" s="613"/>
      <c r="AB17" s="613"/>
      <c r="AC17" s="613"/>
      <c r="AD17" s="614">
        <v>131595</v>
      </c>
      <c r="AE17" s="614"/>
      <c r="AF17" s="614"/>
      <c r="AG17" s="614"/>
      <c r="AH17" s="614"/>
      <c r="AI17" s="614"/>
      <c r="AJ17" s="614"/>
      <c r="AK17" s="614"/>
      <c r="AL17" s="615">
        <v>0.7</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2969003</v>
      </c>
      <c r="CS17" s="611"/>
      <c r="CT17" s="611"/>
      <c r="CU17" s="611"/>
      <c r="CV17" s="611"/>
      <c r="CW17" s="611"/>
      <c r="CX17" s="611"/>
      <c r="CY17" s="612"/>
      <c r="CZ17" s="613">
        <v>8.1</v>
      </c>
      <c r="DA17" s="613"/>
      <c r="DB17" s="613"/>
      <c r="DC17" s="613"/>
      <c r="DD17" s="619" t="s">
        <v>122</v>
      </c>
      <c r="DE17" s="611"/>
      <c r="DF17" s="611"/>
      <c r="DG17" s="611"/>
      <c r="DH17" s="611"/>
      <c r="DI17" s="611"/>
      <c r="DJ17" s="611"/>
      <c r="DK17" s="611"/>
      <c r="DL17" s="611"/>
      <c r="DM17" s="611"/>
      <c r="DN17" s="611"/>
      <c r="DO17" s="611"/>
      <c r="DP17" s="612"/>
      <c r="DQ17" s="619">
        <v>2969003</v>
      </c>
      <c r="DR17" s="611"/>
      <c r="DS17" s="611"/>
      <c r="DT17" s="611"/>
      <c r="DU17" s="611"/>
      <c r="DV17" s="611"/>
      <c r="DW17" s="611"/>
      <c r="DX17" s="611"/>
      <c r="DY17" s="611"/>
      <c r="DZ17" s="611"/>
      <c r="EA17" s="611"/>
      <c r="EB17" s="611"/>
      <c r="EC17" s="620"/>
    </row>
    <row r="18" spans="2:133" ht="11.25" customHeight="1" x14ac:dyDescent="0.2">
      <c r="B18" s="607" t="s">
        <v>256</v>
      </c>
      <c r="C18" s="608"/>
      <c r="D18" s="608"/>
      <c r="E18" s="608"/>
      <c r="F18" s="608"/>
      <c r="G18" s="608"/>
      <c r="H18" s="608"/>
      <c r="I18" s="608"/>
      <c r="J18" s="608"/>
      <c r="K18" s="608"/>
      <c r="L18" s="608"/>
      <c r="M18" s="608"/>
      <c r="N18" s="608"/>
      <c r="O18" s="608"/>
      <c r="P18" s="608"/>
      <c r="Q18" s="609"/>
      <c r="R18" s="610">
        <v>115994</v>
      </c>
      <c r="S18" s="611"/>
      <c r="T18" s="611"/>
      <c r="U18" s="611"/>
      <c r="V18" s="611"/>
      <c r="W18" s="611"/>
      <c r="X18" s="611"/>
      <c r="Y18" s="612"/>
      <c r="Z18" s="613">
        <v>0.3</v>
      </c>
      <c r="AA18" s="613"/>
      <c r="AB18" s="613"/>
      <c r="AC18" s="613"/>
      <c r="AD18" s="614">
        <v>115994</v>
      </c>
      <c r="AE18" s="614"/>
      <c r="AF18" s="614"/>
      <c r="AG18" s="614"/>
      <c r="AH18" s="614"/>
      <c r="AI18" s="614"/>
      <c r="AJ18" s="614"/>
      <c r="AK18" s="614"/>
      <c r="AL18" s="615">
        <v>0.6</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2">
      <c r="B19" s="607" t="s">
        <v>259</v>
      </c>
      <c r="C19" s="608"/>
      <c r="D19" s="608"/>
      <c r="E19" s="608"/>
      <c r="F19" s="608"/>
      <c r="G19" s="608"/>
      <c r="H19" s="608"/>
      <c r="I19" s="608"/>
      <c r="J19" s="608"/>
      <c r="K19" s="608"/>
      <c r="L19" s="608"/>
      <c r="M19" s="608"/>
      <c r="N19" s="608"/>
      <c r="O19" s="608"/>
      <c r="P19" s="608"/>
      <c r="Q19" s="609"/>
      <c r="R19" s="610">
        <v>85212</v>
      </c>
      <c r="S19" s="611"/>
      <c r="T19" s="611"/>
      <c r="U19" s="611"/>
      <c r="V19" s="611"/>
      <c r="W19" s="611"/>
      <c r="X19" s="611"/>
      <c r="Y19" s="612"/>
      <c r="Z19" s="613">
        <v>0.2</v>
      </c>
      <c r="AA19" s="613"/>
      <c r="AB19" s="613"/>
      <c r="AC19" s="613"/>
      <c r="AD19" s="614">
        <v>85212</v>
      </c>
      <c r="AE19" s="614"/>
      <c r="AF19" s="614"/>
      <c r="AG19" s="614"/>
      <c r="AH19" s="614"/>
      <c r="AI19" s="614"/>
      <c r="AJ19" s="614"/>
      <c r="AK19" s="614"/>
      <c r="AL19" s="615">
        <v>0.5</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632394</v>
      </c>
      <c r="BH19" s="611"/>
      <c r="BI19" s="611"/>
      <c r="BJ19" s="611"/>
      <c r="BK19" s="611"/>
      <c r="BL19" s="611"/>
      <c r="BM19" s="611"/>
      <c r="BN19" s="612"/>
      <c r="BO19" s="613">
        <v>6.7</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2">
      <c r="B20" s="623" t="s">
        <v>262</v>
      </c>
      <c r="C20" s="624"/>
      <c r="D20" s="624"/>
      <c r="E20" s="624"/>
      <c r="F20" s="624"/>
      <c r="G20" s="624"/>
      <c r="H20" s="624"/>
      <c r="I20" s="624"/>
      <c r="J20" s="624"/>
      <c r="K20" s="624"/>
      <c r="L20" s="624"/>
      <c r="M20" s="624"/>
      <c r="N20" s="624"/>
      <c r="O20" s="624"/>
      <c r="P20" s="624"/>
      <c r="Q20" s="625"/>
      <c r="R20" s="610">
        <v>30782</v>
      </c>
      <c r="S20" s="611"/>
      <c r="T20" s="611"/>
      <c r="U20" s="611"/>
      <c r="V20" s="611"/>
      <c r="W20" s="611"/>
      <c r="X20" s="611"/>
      <c r="Y20" s="612"/>
      <c r="Z20" s="613">
        <v>0.1</v>
      </c>
      <c r="AA20" s="613"/>
      <c r="AB20" s="613"/>
      <c r="AC20" s="613"/>
      <c r="AD20" s="614">
        <v>30782</v>
      </c>
      <c r="AE20" s="614"/>
      <c r="AF20" s="614"/>
      <c r="AG20" s="614"/>
      <c r="AH20" s="614"/>
      <c r="AI20" s="614"/>
      <c r="AJ20" s="614"/>
      <c r="AK20" s="614"/>
      <c r="AL20" s="615">
        <v>0.2</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632394</v>
      </c>
      <c r="BH20" s="611"/>
      <c r="BI20" s="611"/>
      <c r="BJ20" s="611"/>
      <c r="BK20" s="611"/>
      <c r="BL20" s="611"/>
      <c r="BM20" s="611"/>
      <c r="BN20" s="612"/>
      <c r="BO20" s="613">
        <v>6.7</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36798493</v>
      </c>
      <c r="CS20" s="611"/>
      <c r="CT20" s="611"/>
      <c r="CU20" s="611"/>
      <c r="CV20" s="611"/>
      <c r="CW20" s="611"/>
      <c r="CX20" s="611"/>
      <c r="CY20" s="612"/>
      <c r="CZ20" s="613">
        <v>100</v>
      </c>
      <c r="DA20" s="613"/>
      <c r="DB20" s="613"/>
      <c r="DC20" s="613"/>
      <c r="DD20" s="619">
        <v>2646800</v>
      </c>
      <c r="DE20" s="611"/>
      <c r="DF20" s="611"/>
      <c r="DG20" s="611"/>
      <c r="DH20" s="611"/>
      <c r="DI20" s="611"/>
      <c r="DJ20" s="611"/>
      <c r="DK20" s="611"/>
      <c r="DL20" s="611"/>
      <c r="DM20" s="611"/>
      <c r="DN20" s="611"/>
      <c r="DO20" s="611"/>
      <c r="DP20" s="612"/>
      <c r="DQ20" s="619">
        <v>23401667</v>
      </c>
      <c r="DR20" s="611"/>
      <c r="DS20" s="611"/>
      <c r="DT20" s="611"/>
      <c r="DU20" s="611"/>
      <c r="DV20" s="611"/>
      <c r="DW20" s="611"/>
      <c r="DX20" s="611"/>
      <c r="DY20" s="611"/>
      <c r="DZ20" s="611"/>
      <c r="EA20" s="611"/>
      <c r="EB20" s="611"/>
      <c r="EC20" s="620"/>
    </row>
    <row r="21" spans="2:133" ht="11.25" customHeight="1" x14ac:dyDescent="0.2">
      <c r="B21" s="607" t="s">
        <v>265</v>
      </c>
      <c r="C21" s="608"/>
      <c r="D21" s="608"/>
      <c r="E21" s="608"/>
      <c r="F21" s="608"/>
      <c r="G21" s="608"/>
      <c r="H21" s="608"/>
      <c r="I21" s="608"/>
      <c r="J21" s="608"/>
      <c r="K21" s="608"/>
      <c r="L21" s="608"/>
      <c r="M21" s="608"/>
      <c r="N21" s="608"/>
      <c r="O21" s="608"/>
      <c r="P21" s="608"/>
      <c r="Q21" s="609"/>
      <c r="R21" s="610">
        <v>8144974</v>
      </c>
      <c r="S21" s="611"/>
      <c r="T21" s="611"/>
      <c r="U21" s="611"/>
      <c r="V21" s="611"/>
      <c r="W21" s="611"/>
      <c r="X21" s="611"/>
      <c r="Y21" s="612"/>
      <c r="Z21" s="613">
        <v>21.3</v>
      </c>
      <c r="AA21" s="613"/>
      <c r="AB21" s="613"/>
      <c r="AC21" s="613"/>
      <c r="AD21" s="614">
        <v>7188849</v>
      </c>
      <c r="AE21" s="614"/>
      <c r="AF21" s="614"/>
      <c r="AG21" s="614"/>
      <c r="AH21" s="614"/>
      <c r="AI21" s="614"/>
      <c r="AJ21" s="614"/>
      <c r="AK21" s="614"/>
      <c r="AL21" s="615">
        <v>38.9</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v>10726</v>
      </c>
      <c r="BH21" s="611"/>
      <c r="BI21" s="611"/>
      <c r="BJ21" s="611"/>
      <c r="BK21" s="611"/>
      <c r="BL21" s="611"/>
      <c r="BM21" s="611"/>
      <c r="BN21" s="612"/>
      <c r="BO21" s="613">
        <v>0.1</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267</v>
      </c>
      <c r="C22" s="608"/>
      <c r="D22" s="608"/>
      <c r="E22" s="608"/>
      <c r="F22" s="608"/>
      <c r="G22" s="608"/>
      <c r="H22" s="608"/>
      <c r="I22" s="608"/>
      <c r="J22" s="608"/>
      <c r="K22" s="608"/>
      <c r="L22" s="608"/>
      <c r="M22" s="608"/>
      <c r="N22" s="608"/>
      <c r="O22" s="608"/>
      <c r="P22" s="608"/>
      <c r="Q22" s="609"/>
      <c r="R22" s="610">
        <v>7188849</v>
      </c>
      <c r="S22" s="611"/>
      <c r="T22" s="611"/>
      <c r="U22" s="611"/>
      <c r="V22" s="611"/>
      <c r="W22" s="611"/>
      <c r="X22" s="611"/>
      <c r="Y22" s="612"/>
      <c r="Z22" s="613">
        <v>18.8</v>
      </c>
      <c r="AA22" s="613"/>
      <c r="AB22" s="613"/>
      <c r="AC22" s="613"/>
      <c r="AD22" s="614">
        <v>7188849</v>
      </c>
      <c r="AE22" s="614"/>
      <c r="AF22" s="614"/>
      <c r="AG22" s="614"/>
      <c r="AH22" s="614"/>
      <c r="AI22" s="614"/>
      <c r="AJ22" s="614"/>
      <c r="AK22" s="614"/>
      <c r="AL22" s="615">
        <v>38.9</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270</v>
      </c>
      <c r="C23" s="608"/>
      <c r="D23" s="608"/>
      <c r="E23" s="608"/>
      <c r="F23" s="608"/>
      <c r="G23" s="608"/>
      <c r="H23" s="608"/>
      <c r="I23" s="608"/>
      <c r="J23" s="608"/>
      <c r="K23" s="608"/>
      <c r="L23" s="608"/>
      <c r="M23" s="608"/>
      <c r="N23" s="608"/>
      <c r="O23" s="608"/>
      <c r="P23" s="608"/>
      <c r="Q23" s="609"/>
      <c r="R23" s="610">
        <v>956125</v>
      </c>
      <c r="S23" s="611"/>
      <c r="T23" s="611"/>
      <c r="U23" s="611"/>
      <c r="V23" s="611"/>
      <c r="W23" s="611"/>
      <c r="X23" s="611"/>
      <c r="Y23" s="612"/>
      <c r="Z23" s="613">
        <v>2.5</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v>621668</v>
      </c>
      <c r="BH23" s="611"/>
      <c r="BI23" s="611"/>
      <c r="BJ23" s="611"/>
      <c r="BK23" s="611"/>
      <c r="BL23" s="611"/>
      <c r="BM23" s="611"/>
      <c r="BN23" s="612"/>
      <c r="BO23" s="613">
        <v>6.5</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2">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15351020</v>
      </c>
      <c r="CS24" s="600"/>
      <c r="CT24" s="600"/>
      <c r="CU24" s="600"/>
      <c r="CV24" s="600"/>
      <c r="CW24" s="600"/>
      <c r="CX24" s="600"/>
      <c r="CY24" s="601"/>
      <c r="CZ24" s="604">
        <v>41.7</v>
      </c>
      <c r="DA24" s="605"/>
      <c r="DB24" s="605"/>
      <c r="DC24" s="621"/>
      <c r="DD24" s="645">
        <v>9423225</v>
      </c>
      <c r="DE24" s="600"/>
      <c r="DF24" s="600"/>
      <c r="DG24" s="600"/>
      <c r="DH24" s="600"/>
      <c r="DI24" s="600"/>
      <c r="DJ24" s="600"/>
      <c r="DK24" s="601"/>
      <c r="DL24" s="645">
        <v>8532463</v>
      </c>
      <c r="DM24" s="600"/>
      <c r="DN24" s="600"/>
      <c r="DO24" s="600"/>
      <c r="DP24" s="600"/>
      <c r="DQ24" s="600"/>
      <c r="DR24" s="600"/>
      <c r="DS24" s="600"/>
      <c r="DT24" s="600"/>
      <c r="DU24" s="600"/>
      <c r="DV24" s="601"/>
      <c r="DW24" s="604">
        <v>45.8</v>
      </c>
      <c r="DX24" s="605"/>
      <c r="DY24" s="605"/>
      <c r="DZ24" s="605"/>
      <c r="EA24" s="605"/>
      <c r="EB24" s="605"/>
      <c r="EC24" s="606"/>
    </row>
    <row r="25" spans="2:133" ht="11.25" customHeight="1" x14ac:dyDescent="0.2">
      <c r="B25" s="607" t="s">
        <v>280</v>
      </c>
      <c r="C25" s="608"/>
      <c r="D25" s="608"/>
      <c r="E25" s="608"/>
      <c r="F25" s="608"/>
      <c r="G25" s="608"/>
      <c r="H25" s="608"/>
      <c r="I25" s="608"/>
      <c r="J25" s="608"/>
      <c r="K25" s="608"/>
      <c r="L25" s="608"/>
      <c r="M25" s="608"/>
      <c r="N25" s="608"/>
      <c r="O25" s="608"/>
      <c r="P25" s="608"/>
      <c r="Q25" s="609"/>
      <c r="R25" s="610">
        <v>19878301</v>
      </c>
      <c r="S25" s="611"/>
      <c r="T25" s="611"/>
      <c r="U25" s="611"/>
      <c r="V25" s="611"/>
      <c r="W25" s="611"/>
      <c r="X25" s="611"/>
      <c r="Y25" s="612"/>
      <c r="Z25" s="613">
        <v>51.9</v>
      </c>
      <c r="AA25" s="613"/>
      <c r="AB25" s="613"/>
      <c r="AC25" s="613"/>
      <c r="AD25" s="614">
        <v>18300508</v>
      </c>
      <c r="AE25" s="614"/>
      <c r="AF25" s="614"/>
      <c r="AG25" s="614"/>
      <c r="AH25" s="614"/>
      <c r="AI25" s="614"/>
      <c r="AJ25" s="614"/>
      <c r="AK25" s="614"/>
      <c r="AL25" s="615">
        <v>99</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3817007</v>
      </c>
      <c r="CS25" s="642"/>
      <c r="CT25" s="642"/>
      <c r="CU25" s="642"/>
      <c r="CV25" s="642"/>
      <c r="CW25" s="642"/>
      <c r="CX25" s="642"/>
      <c r="CY25" s="643"/>
      <c r="CZ25" s="615">
        <v>10.4</v>
      </c>
      <c r="DA25" s="640"/>
      <c r="DB25" s="640"/>
      <c r="DC25" s="644"/>
      <c r="DD25" s="619">
        <v>3488816</v>
      </c>
      <c r="DE25" s="642"/>
      <c r="DF25" s="642"/>
      <c r="DG25" s="642"/>
      <c r="DH25" s="642"/>
      <c r="DI25" s="642"/>
      <c r="DJ25" s="642"/>
      <c r="DK25" s="643"/>
      <c r="DL25" s="619">
        <v>3398899</v>
      </c>
      <c r="DM25" s="642"/>
      <c r="DN25" s="642"/>
      <c r="DO25" s="642"/>
      <c r="DP25" s="642"/>
      <c r="DQ25" s="642"/>
      <c r="DR25" s="642"/>
      <c r="DS25" s="642"/>
      <c r="DT25" s="642"/>
      <c r="DU25" s="642"/>
      <c r="DV25" s="643"/>
      <c r="DW25" s="615">
        <v>18.3</v>
      </c>
      <c r="DX25" s="640"/>
      <c r="DY25" s="640"/>
      <c r="DZ25" s="640"/>
      <c r="EA25" s="640"/>
      <c r="EB25" s="640"/>
      <c r="EC25" s="641"/>
    </row>
    <row r="26" spans="2:133" ht="11.25" customHeight="1" x14ac:dyDescent="0.2">
      <c r="B26" s="607" t="s">
        <v>283</v>
      </c>
      <c r="C26" s="608"/>
      <c r="D26" s="608"/>
      <c r="E26" s="608"/>
      <c r="F26" s="608"/>
      <c r="G26" s="608"/>
      <c r="H26" s="608"/>
      <c r="I26" s="608"/>
      <c r="J26" s="608"/>
      <c r="K26" s="608"/>
      <c r="L26" s="608"/>
      <c r="M26" s="608"/>
      <c r="N26" s="608"/>
      <c r="O26" s="608"/>
      <c r="P26" s="608"/>
      <c r="Q26" s="609"/>
      <c r="R26" s="610">
        <v>9130</v>
      </c>
      <c r="S26" s="611"/>
      <c r="T26" s="611"/>
      <c r="U26" s="611"/>
      <c r="V26" s="611"/>
      <c r="W26" s="611"/>
      <c r="X26" s="611"/>
      <c r="Y26" s="612"/>
      <c r="Z26" s="613">
        <v>0</v>
      </c>
      <c r="AA26" s="613"/>
      <c r="AB26" s="613"/>
      <c r="AC26" s="613"/>
      <c r="AD26" s="614">
        <v>9130</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2386398</v>
      </c>
      <c r="CS26" s="611"/>
      <c r="CT26" s="611"/>
      <c r="CU26" s="611"/>
      <c r="CV26" s="611"/>
      <c r="CW26" s="611"/>
      <c r="CX26" s="611"/>
      <c r="CY26" s="612"/>
      <c r="CZ26" s="615">
        <v>6.5</v>
      </c>
      <c r="DA26" s="640"/>
      <c r="DB26" s="640"/>
      <c r="DC26" s="644"/>
      <c r="DD26" s="619">
        <v>2213891</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0"/>
      <c r="DY26" s="640"/>
      <c r="DZ26" s="640"/>
      <c r="EA26" s="640"/>
      <c r="EB26" s="640"/>
      <c r="EC26" s="641"/>
    </row>
    <row r="27" spans="2:133" ht="11.25" customHeight="1" x14ac:dyDescent="0.2">
      <c r="B27" s="607" t="s">
        <v>286</v>
      </c>
      <c r="C27" s="608"/>
      <c r="D27" s="608"/>
      <c r="E27" s="608"/>
      <c r="F27" s="608"/>
      <c r="G27" s="608"/>
      <c r="H27" s="608"/>
      <c r="I27" s="608"/>
      <c r="J27" s="608"/>
      <c r="K27" s="608"/>
      <c r="L27" s="608"/>
      <c r="M27" s="608"/>
      <c r="N27" s="608"/>
      <c r="O27" s="608"/>
      <c r="P27" s="608"/>
      <c r="Q27" s="609"/>
      <c r="R27" s="610">
        <v>175567</v>
      </c>
      <c r="S27" s="611"/>
      <c r="T27" s="611"/>
      <c r="U27" s="611"/>
      <c r="V27" s="611"/>
      <c r="W27" s="611"/>
      <c r="X27" s="611"/>
      <c r="Y27" s="612"/>
      <c r="Z27" s="613">
        <v>0.5</v>
      </c>
      <c r="AA27" s="613"/>
      <c r="AB27" s="613"/>
      <c r="AC27" s="613"/>
      <c r="AD27" s="614">
        <v>23</v>
      </c>
      <c r="AE27" s="614"/>
      <c r="AF27" s="614"/>
      <c r="AG27" s="614"/>
      <c r="AH27" s="614"/>
      <c r="AI27" s="614"/>
      <c r="AJ27" s="614"/>
      <c r="AK27" s="614"/>
      <c r="AL27" s="615">
        <v>0</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9497952</v>
      </c>
      <c r="BH27" s="611"/>
      <c r="BI27" s="611"/>
      <c r="BJ27" s="611"/>
      <c r="BK27" s="611"/>
      <c r="BL27" s="611"/>
      <c r="BM27" s="611"/>
      <c r="BN27" s="612"/>
      <c r="BO27" s="613">
        <v>100</v>
      </c>
      <c r="BP27" s="613"/>
      <c r="BQ27" s="613"/>
      <c r="BR27" s="613"/>
      <c r="BS27" s="614">
        <v>179107</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8565010</v>
      </c>
      <c r="CS27" s="642"/>
      <c r="CT27" s="642"/>
      <c r="CU27" s="642"/>
      <c r="CV27" s="642"/>
      <c r="CW27" s="642"/>
      <c r="CX27" s="642"/>
      <c r="CY27" s="643"/>
      <c r="CZ27" s="615">
        <v>23.3</v>
      </c>
      <c r="DA27" s="640"/>
      <c r="DB27" s="640"/>
      <c r="DC27" s="644"/>
      <c r="DD27" s="619">
        <v>2965406</v>
      </c>
      <c r="DE27" s="642"/>
      <c r="DF27" s="642"/>
      <c r="DG27" s="642"/>
      <c r="DH27" s="642"/>
      <c r="DI27" s="642"/>
      <c r="DJ27" s="642"/>
      <c r="DK27" s="643"/>
      <c r="DL27" s="619">
        <v>2164561</v>
      </c>
      <c r="DM27" s="642"/>
      <c r="DN27" s="642"/>
      <c r="DO27" s="642"/>
      <c r="DP27" s="642"/>
      <c r="DQ27" s="642"/>
      <c r="DR27" s="642"/>
      <c r="DS27" s="642"/>
      <c r="DT27" s="642"/>
      <c r="DU27" s="642"/>
      <c r="DV27" s="643"/>
      <c r="DW27" s="615">
        <v>11.6</v>
      </c>
      <c r="DX27" s="640"/>
      <c r="DY27" s="640"/>
      <c r="DZ27" s="640"/>
      <c r="EA27" s="640"/>
      <c r="EB27" s="640"/>
      <c r="EC27" s="641"/>
    </row>
    <row r="28" spans="2:133" ht="11.25" customHeight="1" x14ac:dyDescent="0.2">
      <c r="B28" s="607" t="s">
        <v>289</v>
      </c>
      <c r="C28" s="608"/>
      <c r="D28" s="608"/>
      <c r="E28" s="608"/>
      <c r="F28" s="608"/>
      <c r="G28" s="608"/>
      <c r="H28" s="608"/>
      <c r="I28" s="608"/>
      <c r="J28" s="608"/>
      <c r="K28" s="608"/>
      <c r="L28" s="608"/>
      <c r="M28" s="608"/>
      <c r="N28" s="608"/>
      <c r="O28" s="608"/>
      <c r="P28" s="608"/>
      <c r="Q28" s="609"/>
      <c r="R28" s="610">
        <v>128997</v>
      </c>
      <c r="S28" s="611"/>
      <c r="T28" s="611"/>
      <c r="U28" s="611"/>
      <c r="V28" s="611"/>
      <c r="W28" s="611"/>
      <c r="X28" s="611"/>
      <c r="Y28" s="612"/>
      <c r="Z28" s="613">
        <v>0.3</v>
      </c>
      <c r="AA28" s="613"/>
      <c r="AB28" s="613"/>
      <c r="AC28" s="613"/>
      <c r="AD28" s="614">
        <v>40945</v>
      </c>
      <c r="AE28" s="614"/>
      <c r="AF28" s="614"/>
      <c r="AG28" s="614"/>
      <c r="AH28" s="614"/>
      <c r="AI28" s="614"/>
      <c r="AJ28" s="614"/>
      <c r="AK28" s="614"/>
      <c r="AL28" s="615">
        <v>0.2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2969003</v>
      </c>
      <c r="CS28" s="611"/>
      <c r="CT28" s="611"/>
      <c r="CU28" s="611"/>
      <c r="CV28" s="611"/>
      <c r="CW28" s="611"/>
      <c r="CX28" s="611"/>
      <c r="CY28" s="612"/>
      <c r="CZ28" s="615">
        <v>8.1</v>
      </c>
      <c r="DA28" s="640"/>
      <c r="DB28" s="640"/>
      <c r="DC28" s="644"/>
      <c r="DD28" s="619">
        <v>2969003</v>
      </c>
      <c r="DE28" s="611"/>
      <c r="DF28" s="611"/>
      <c r="DG28" s="611"/>
      <c r="DH28" s="611"/>
      <c r="DI28" s="611"/>
      <c r="DJ28" s="611"/>
      <c r="DK28" s="612"/>
      <c r="DL28" s="619">
        <v>2969003</v>
      </c>
      <c r="DM28" s="611"/>
      <c r="DN28" s="611"/>
      <c r="DO28" s="611"/>
      <c r="DP28" s="611"/>
      <c r="DQ28" s="611"/>
      <c r="DR28" s="611"/>
      <c r="DS28" s="611"/>
      <c r="DT28" s="611"/>
      <c r="DU28" s="611"/>
      <c r="DV28" s="612"/>
      <c r="DW28" s="615">
        <v>15.9</v>
      </c>
      <c r="DX28" s="640"/>
      <c r="DY28" s="640"/>
      <c r="DZ28" s="640"/>
      <c r="EA28" s="640"/>
      <c r="EB28" s="640"/>
      <c r="EC28" s="641"/>
    </row>
    <row r="29" spans="2:133" ht="11.25" customHeight="1" x14ac:dyDescent="0.2">
      <c r="B29" s="607" t="s">
        <v>291</v>
      </c>
      <c r="C29" s="608"/>
      <c r="D29" s="608"/>
      <c r="E29" s="608"/>
      <c r="F29" s="608"/>
      <c r="G29" s="608"/>
      <c r="H29" s="608"/>
      <c r="I29" s="608"/>
      <c r="J29" s="608"/>
      <c r="K29" s="608"/>
      <c r="L29" s="608"/>
      <c r="M29" s="608"/>
      <c r="N29" s="608"/>
      <c r="O29" s="608"/>
      <c r="P29" s="608"/>
      <c r="Q29" s="609"/>
      <c r="R29" s="610">
        <v>269993</v>
      </c>
      <c r="S29" s="611"/>
      <c r="T29" s="611"/>
      <c r="U29" s="611"/>
      <c r="V29" s="611"/>
      <c r="W29" s="611"/>
      <c r="X29" s="611"/>
      <c r="Y29" s="612"/>
      <c r="Z29" s="613">
        <v>0.7</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2968957</v>
      </c>
      <c r="CS29" s="642"/>
      <c r="CT29" s="642"/>
      <c r="CU29" s="642"/>
      <c r="CV29" s="642"/>
      <c r="CW29" s="642"/>
      <c r="CX29" s="642"/>
      <c r="CY29" s="643"/>
      <c r="CZ29" s="615">
        <v>8.1</v>
      </c>
      <c r="DA29" s="640"/>
      <c r="DB29" s="640"/>
      <c r="DC29" s="644"/>
      <c r="DD29" s="619">
        <v>2968957</v>
      </c>
      <c r="DE29" s="642"/>
      <c r="DF29" s="642"/>
      <c r="DG29" s="642"/>
      <c r="DH29" s="642"/>
      <c r="DI29" s="642"/>
      <c r="DJ29" s="642"/>
      <c r="DK29" s="643"/>
      <c r="DL29" s="619">
        <v>2968957</v>
      </c>
      <c r="DM29" s="642"/>
      <c r="DN29" s="642"/>
      <c r="DO29" s="642"/>
      <c r="DP29" s="642"/>
      <c r="DQ29" s="642"/>
      <c r="DR29" s="642"/>
      <c r="DS29" s="642"/>
      <c r="DT29" s="642"/>
      <c r="DU29" s="642"/>
      <c r="DV29" s="643"/>
      <c r="DW29" s="615">
        <v>15.9</v>
      </c>
      <c r="DX29" s="640"/>
      <c r="DY29" s="640"/>
      <c r="DZ29" s="640"/>
      <c r="EA29" s="640"/>
      <c r="EB29" s="640"/>
      <c r="EC29" s="641"/>
    </row>
    <row r="30" spans="2:133" ht="11.25" customHeight="1" x14ac:dyDescent="0.2">
      <c r="B30" s="607" t="s">
        <v>293</v>
      </c>
      <c r="C30" s="608"/>
      <c r="D30" s="608"/>
      <c r="E30" s="608"/>
      <c r="F30" s="608"/>
      <c r="G30" s="608"/>
      <c r="H30" s="608"/>
      <c r="I30" s="608"/>
      <c r="J30" s="608"/>
      <c r="K30" s="608"/>
      <c r="L30" s="608"/>
      <c r="M30" s="608"/>
      <c r="N30" s="608"/>
      <c r="O30" s="608"/>
      <c r="P30" s="608"/>
      <c r="Q30" s="609"/>
      <c r="R30" s="610">
        <v>7353603</v>
      </c>
      <c r="S30" s="611"/>
      <c r="T30" s="611"/>
      <c r="U30" s="611"/>
      <c r="V30" s="611"/>
      <c r="W30" s="611"/>
      <c r="X30" s="611"/>
      <c r="Y30" s="612"/>
      <c r="Z30" s="613">
        <v>19.2</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2852302</v>
      </c>
      <c r="CS30" s="611"/>
      <c r="CT30" s="611"/>
      <c r="CU30" s="611"/>
      <c r="CV30" s="611"/>
      <c r="CW30" s="611"/>
      <c r="CX30" s="611"/>
      <c r="CY30" s="612"/>
      <c r="CZ30" s="615">
        <v>7.8</v>
      </c>
      <c r="DA30" s="640"/>
      <c r="DB30" s="640"/>
      <c r="DC30" s="644"/>
      <c r="DD30" s="619">
        <v>2852302</v>
      </c>
      <c r="DE30" s="611"/>
      <c r="DF30" s="611"/>
      <c r="DG30" s="611"/>
      <c r="DH30" s="611"/>
      <c r="DI30" s="611"/>
      <c r="DJ30" s="611"/>
      <c r="DK30" s="612"/>
      <c r="DL30" s="619">
        <v>2852302</v>
      </c>
      <c r="DM30" s="611"/>
      <c r="DN30" s="611"/>
      <c r="DO30" s="611"/>
      <c r="DP30" s="611"/>
      <c r="DQ30" s="611"/>
      <c r="DR30" s="611"/>
      <c r="DS30" s="611"/>
      <c r="DT30" s="611"/>
      <c r="DU30" s="611"/>
      <c r="DV30" s="612"/>
      <c r="DW30" s="615">
        <v>15.3</v>
      </c>
      <c r="DX30" s="640"/>
      <c r="DY30" s="640"/>
      <c r="DZ30" s="640"/>
      <c r="EA30" s="640"/>
      <c r="EB30" s="640"/>
      <c r="EC30" s="641"/>
    </row>
    <row r="31" spans="2:133" ht="11.25" customHeight="1" x14ac:dyDescent="0.2">
      <c r="B31" s="623" t="s">
        <v>297</v>
      </c>
      <c r="C31" s="624"/>
      <c r="D31" s="624"/>
      <c r="E31" s="624"/>
      <c r="F31" s="624"/>
      <c r="G31" s="624"/>
      <c r="H31" s="624"/>
      <c r="I31" s="624"/>
      <c r="J31" s="624"/>
      <c r="K31" s="624"/>
      <c r="L31" s="624"/>
      <c r="M31" s="624"/>
      <c r="N31" s="624"/>
      <c r="O31" s="624"/>
      <c r="P31" s="624"/>
      <c r="Q31" s="625"/>
      <c r="R31" s="610">
        <v>3904</v>
      </c>
      <c r="S31" s="611"/>
      <c r="T31" s="611"/>
      <c r="U31" s="611"/>
      <c r="V31" s="611"/>
      <c r="W31" s="611"/>
      <c r="X31" s="611"/>
      <c r="Y31" s="612"/>
      <c r="Z31" s="613">
        <v>0</v>
      </c>
      <c r="AA31" s="613"/>
      <c r="AB31" s="613"/>
      <c r="AC31" s="613"/>
      <c r="AD31" s="614">
        <v>3904</v>
      </c>
      <c r="AE31" s="614"/>
      <c r="AF31" s="614"/>
      <c r="AG31" s="614"/>
      <c r="AH31" s="614"/>
      <c r="AI31" s="614"/>
      <c r="AJ31" s="614"/>
      <c r="AK31" s="614"/>
      <c r="AL31" s="615">
        <v>0</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99.6</v>
      </c>
      <c r="BH31" s="654"/>
      <c r="BI31" s="654"/>
      <c r="BJ31" s="654"/>
      <c r="BK31" s="654"/>
      <c r="BL31" s="654"/>
      <c r="BM31" s="605">
        <v>97.6</v>
      </c>
      <c r="BN31" s="654"/>
      <c r="BO31" s="654"/>
      <c r="BP31" s="654"/>
      <c r="BQ31" s="655"/>
      <c r="BR31" s="666">
        <v>99.7</v>
      </c>
      <c r="BS31" s="654"/>
      <c r="BT31" s="654"/>
      <c r="BU31" s="654"/>
      <c r="BV31" s="654"/>
      <c r="BW31" s="654"/>
      <c r="BX31" s="605">
        <v>97.4</v>
      </c>
      <c r="BY31" s="654"/>
      <c r="BZ31" s="654"/>
      <c r="CA31" s="654"/>
      <c r="CB31" s="655"/>
      <c r="CD31" s="648"/>
      <c r="CE31" s="649"/>
      <c r="CF31" s="607" t="s">
        <v>300</v>
      </c>
      <c r="CG31" s="608"/>
      <c r="CH31" s="608"/>
      <c r="CI31" s="608"/>
      <c r="CJ31" s="608"/>
      <c r="CK31" s="608"/>
      <c r="CL31" s="608"/>
      <c r="CM31" s="608"/>
      <c r="CN31" s="608"/>
      <c r="CO31" s="608"/>
      <c r="CP31" s="608"/>
      <c r="CQ31" s="609"/>
      <c r="CR31" s="610">
        <v>116655</v>
      </c>
      <c r="CS31" s="642"/>
      <c r="CT31" s="642"/>
      <c r="CU31" s="642"/>
      <c r="CV31" s="642"/>
      <c r="CW31" s="642"/>
      <c r="CX31" s="642"/>
      <c r="CY31" s="643"/>
      <c r="CZ31" s="615">
        <v>0.3</v>
      </c>
      <c r="DA31" s="640"/>
      <c r="DB31" s="640"/>
      <c r="DC31" s="644"/>
      <c r="DD31" s="619">
        <v>116655</v>
      </c>
      <c r="DE31" s="642"/>
      <c r="DF31" s="642"/>
      <c r="DG31" s="642"/>
      <c r="DH31" s="642"/>
      <c r="DI31" s="642"/>
      <c r="DJ31" s="642"/>
      <c r="DK31" s="643"/>
      <c r="DL31" s="619">
        <v>116655</v>
      </c>
      <c r="DM31" s="642"/>
      <c r="DN31" s="642"/>
      <c r="DO31" s="642"/>
      <c r="DP31" s="642"/>
      <c r="DQ31" s="642"/>
      <c r="DR31" s="642"/>
      <c r="DS31" s="642"/>
      <c r="DT31" s="642"/>
      <c r="DU31" s="642"/>
      <c r="DV31" s="643"/>
      <c r="DW31" s="615">
        <v>0.6</v>
      </c>
      <c r="DX31" s="640"/>
      <c r="DY31" s="640"/>
      <c r="DZ31" s="640"/>
      <c r="EA31" s="640"/>
      <c r="EB31" s="640"/>
      <c r="EC31" s="641"/>
    </row>
    <row r="32" spans="2:133" ht="11.25" customHeight="1" x14ac:dyDescent="0.2">
      <c r="B32" s="607" t="s">
        <v>301</v>
      </c>
      <c r="C32" s="608"/>
      <c r="D32" s="608"/>
      <c r="E32" s="608"/>
      <c r="F32" s="608"/>
      <c r="G32" s="608"/>
      <c r="H32" s="608"/>
      <c r="I32" s="608"/>
      <c r="J32" s="608"/>
      <c r="K32" s="608"/>
      <c r="L32" s="608"/>
      <c r="M32" s="608"/>
      <c r="N32" s="608"/>
      <c r="O32" s="608"/>
      <c r="P32" s="608"/>
      <c r="Q32" s="609"/>
      <c r="R32" s="610">
        <v>3262071</v>
      </c>
      <c r="S32" s="611"/>
      <c r="T32" s="611"/>
      <c r="U32" s="611"/>
      <c r="V32" s="611"/>
      <c r="W32" s="611"/>
      <c r="X32" s="611"/>
      <c r="Y32" s="612"/>
      <c r="Z32" s="613">
        <v>8.5</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302</v>
      </c>
      <c r="AX32" s="607" t="s">
        <v>303</v>
      </c>
      <c r="AY32" s="608"/>
      <c r="AZ32" s="608"/>
      <c r="BA32" s="608"/>
      <c r="BB32" s="608"/>
      <c r="BC32" s="608"/>
      <c r="BD32" s="608"/>
      <c r="BE32" s="608"/>
      <c r="BF32" s="609"/>
      <c r="BG32" s="667">
        <v>99.3</v>
      </c>
      <c r="BH32" s="642"/>
      <c r="BI32" s="642"/>
      <c r="BJ32" s="642"/>
      <c r="BK32" s="642"/>
      <c r="BL32" s="642"/>
      <c r="BM32" s="616">
        <v>97.2</v>
      </c>
      <c r="BN32" s="642"/>
      <c r="BO32" s="642"/>
      <c r="BP32" s="642"/>
      <c r="BQ32" s="665"/>
      <c r="BR32" s="667">
        <v>99.5</v>
      </c>
      <c r="BS32" s="642"/>
      <c r="BT32" s="642"/>
      <c r="BU32" s="642"/>
      <c r="BV32" s="642"/>
      <c r="BW32" s="642"/>
      <c r="BX32" s="616">
        <v>96.9</v>
      </c>
      <c r="BY32" s="642"/>
      <c r="BZ32" s="642"/>
      <c r="CA32" s="642"/>
      <c r="CB32" s="665"/>
      <c r="CD32" s="650"/>
      <c r="CE32" s="651"/>
      <c r="CF32" s="607" t="s">
        <v>304</v>
      </c>
      <c r="CG32" s="608"/>
      <c r="CH32" s="608"/>
      <c r="CI32" s="608"/>
      <c r="CJ32" s="608"/>
      <c r="CK32" s="608"/>
      <c r="CL32" s="608"/>
      <c r="CM32" s="608"/>
      <c r="CN32" s="608"/>
      <c r="CO32" s="608"/>
      <c r="CP32" s="608"/>
      <c r="CQ32" s="609"/>
      <c r="CR32" s="610">
        <v>46</v>
      </c>
      <c r="CS32" s="611"/>
      <c r="CT32" s="611"/>
      <c r="CU32" s="611"/>
      <c r="CV32" s="611"/>
      <c r="CW32" s="611"/>
      <c r="CX32" s="611"/>
      <c r="CY32" s="612"/>
      <c r="CZ32" s="615">
        <v>0</v>
      </c>
      <c r="DA32" s="640"/>
      <c r="DB32" s="640"/>
      <c r="DC32" s="644"/>
      <c r="DD32" s="619">
        <v>46</v>
      </c>
      <c r="DE32" s="611"/>
      <c r="DF32" s="611"/>
      <c r="DG32" s="611"/>
      <c r="DH32" s="611"/>
      <c r="DI32" s="611"/>
      <c r="DJ32" s="611"/>
      <c r="DK32" s="612"/>
      <c r="DL32" s="619">
        <v>46</v>
      </c>
      <c r="DM32" s="611"/>
      <c r="DN32" s="611"/>
      <c r="DO32" s="611"/>
      <c r="DP32" s="611"/>
      <c r="DQ32" s="611"/>
      <c r="DR32" s="611"/>
      <c r="DS32" s="611"/>
      <c r="DT32" s="611"/>
      <c r="DU32" s="611"/>
      <c r="DV32" s="612"/>
      <c r="DW32" s="615">
        <v>0</v>
      </c>
      <c r="DX32" s="640"/>
      <c r="DY32" s="640"/>
      <c r="DZ32" s="640"/>
      <c r="EA32" s="640"/>
      <c r="EB32" s="640"/>
      <c r="EC32" s="641"/>
    </row>
    <row r="33" spans="2:133" ht="11.25" customHeight="1" x14ac:dyDescent="0.2">
      <c r="B33" s="607" t="s">
        <v>305</v>
      </c>
      <c r="C33" s="608"/>
      <c r="D33" s="608"/>
      <c r="E33" s="608"/>
      <c r="F33" s="608"/>
      <c r="G33" s="608"/>
      <c r="H33" s="608"/>
      <c r="I33" s="608"/>
      <c r="J33" s="608"/>
      <c r="K33" s="608"/>
      <c r="L33" s="608"/>
      <c r="M33" s="608"/>
      <c r="N33" s="608"/>
      <c r="O33" s="608"/>
      <c r="P33" s="608"/>
      <c r="Q33" s="609"/>
      <c r="R33" s="610">
        <v>159352</v>
      </c>
      <c r="S33" s="611"/>
      <c r="T33" s="611"/>
      <c r="U33" s="611"/>
      <c r="V33" s="611"/>
      <c r="W33" s="611"/>
      <c r="X33" s="611"/>
      <c r="Y33" s="612"/>
      <c r="Z33" s="613">
        <v>0.4</v>
      </c>
      <c r="AA33" s="613"/>
      <c r="AB33" s="613"/>
      <c r="AC33" s="613"/>
      <c r="AD33" s="614">
        <v>14071</v>
      </c>
      <c r="AE33" s="614"/>
      <c r="AF33" s="614"/>
      <c r="AG33" s="614"/>
      <c r="AH33" s="614"/>
      <c r="AI33" s="614"/>
      <c r="AJ33" s="614"/>
      <c r="AK33" s="614"/>
      <c r="AL33" s="615">
        <v>0.1</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99.8</v>
      </c>
      <c r="BH33" s="669"/>
      <c r="BI33" s="669"/>
      <c r="BJ33" s="669"/>
      <c r="BK33" s="669"/>
      <c r="BL33" s="669"/>
      <c r="BM33" s="670">
        <v>97.5</v>
      </c>
      <c r="BN33" s="669"/>
      <c r="BO33" s="669"/>
      <c r="BP33" s="669"/>
      <c r="BQ33" s="671"/>
      <c r="BR33" s="668">
        <v>99.7</v>
      </c>
      <c r="BS33" s="669"/>
      <c r="BT33" s="669"/>
      <c r="BU33" s="669"/>
      <c r="BV33" s="669"/>
      <c r="BW33" s="669"/>
      <c r="BX33" s="670">
        <v>97.4</v>
      </c>
      <c r="BY33" s="669"/>
      <c r="BZ33" s="669"/>
      <c r="CA33" s="669"/>
      <c r="CB33" s="671"/>
      <c r="CD33" s="607" t="s">
        <v>307</v>
      </c>
      <c r="CE33" s="608"/>
      <c r="CF33" s="608"/>
      <c r="CG33" s="608"/>
      <c r="CH33" s="608"/>
      <c r="CI33" s="608"/>
      <c r="CJ33" s="608"/>
      <c r="CK33" s="608"/>
      <c r="CL33" s="608"/>
      <c r="CM33" s="608"/>
      <c r="CN33" s="608"/>
      <c r="CO33" s="608"/>
      <c r="CP33" s="608"/>
      <c r="CQ33" s="609"/>
      <c r="CR33" s="610">
        <v>18800673</v>
      </c>
      <c r="CS33" s="642"/>
      <c r="CT33" s="642"/>
      <c r="CU33" s="642"/>
      <c r="CV33" s="642"/>
      <c r="CW33" s="642"/>
      <c r="CX33" s="642"/>
      <c r="CY33" s="643"/>
      <c r="CZ33" s="615">
        <v>51.1</v>
      </c>
      <c r="DA33" s="640"/>
      <c r="DB33" s="640"/>
      <c r="DC33" s="644"/>
      <c r="DD33" s="619">
        <v>13743226</v>
      </c>
      <c r="DE33" s="642"/>
      <c r="DF33" s="642"/>
      <c r="DG33" s="642"/>
      <c r="DH33" s="642"/>
      <c r="DI33" s="642"/>
      <c r="DJ33" s="642"/>
      <c r="DK33" s="643"/>
      <c r="DL33" s="619">
        <v>9052693</v>
      </c>
      <c r="DM33" s="642"/>
      <c r="DN33" s="642"/>
      <c r="DO33" s="642"/>
      <c r="DP33" s="642"/>
      <c r="DQ33" s="642"/>
      <c r="DR33" s="642"/>
      <c r="DS33" s="642"/>
      <c r="DT33" s="642"/>
      <c r="DU33" s="642"/>
      <c r="DV33" s="643"/>
      <c r="DW33" s="615">
        <v>48.6</v>
      </c>
      <c r="DX33" s="640"/>
      <c r="DY33" s="640"/>
      <c r="DZ33" s="640"/>
      <c r="EA33" s="640"/>
      <c r="EB33" s="640"/>
      <c r="EC33" s="641"/>
    </row>
    <row r="34" spans="2:133" ht="11.25" customHeight="1" x14ac:dyDescent="0.2">
      <c r="B34" s="607" t="s">
        <v>308</v>
      </c>
      <c r="C34" s="608"/>
      <c r="D34" s="608"/>
      <c r="E34" s="608"/>
      <c r="F34" s="608"/>
      <c r="G34" s="608"/>
      <c r="H34" s="608"/>
      <c r="I34" s="608"/>
      <c r="J34" s="608"/>
      <c r="K34" s="608"/>
      <c r="L34" s="608"/>
      <c r="M34" s="608"/>
      <c r="N34" s="608"/>
      <c r="O34" s="608"/>
      <c r="P34" s="608"/>
      <c r="Q34" s="609"/>
      <c r="R34" s="610">
        <v>1556016</v>
      </c>
      <c r="S34" s="611"/>
      <c r="T34" s="611"/>
      <c r="U34" s="611"/>
      <c r="V34" s="611"/>
      <c r="W34" s="611"/>
      <c r="X34" s="611"/>
      <c r="Y34" s="612"/>
      <c r="Z34" s="613">
        <v>4.0999999999999996</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6571619</v>
      </c>
      <c r="CS34" s="611"/>
      <c r="CT34" s="611"/>
      <c r="CU34" s="611"/>
      <c r="CV34" s="611"/>
      <c r="CW34" s="611"/>
      <c r="CX34" s="611"/>
      <c r="CY34" s="612"/>
      <c r="CZ34" s="615">
        <v>17.899999999999999</v>
      </c>
      <c r="DA34" s="640"/>
      <c r="DB34" s="640"/>
      <c r="DC34" s="644"/>
      <c r="DD34" s="619">
        <v>3864612</v>
      </c>
      <c r="DE34" s="611"/>
      <c r="DF34" s="611"/>
      <c r="DG34" s="611"/>
      <c r="DH34" s="611"/>
      <c r="DI34" s="611"/>
      <c r="DJ34" s="611"/>
      <c r="DK34" s="612"/>
      <c r="DL34" s="619">
        <v>3423115</v>
      </c>
      <c r="DM34" s="611"/>
      <c r="DN34" s="611"/>
      <c r="DO34" s="611"/>
      <c r="DP34" s="611"/>
      <c r="DQ34" s="611"/>
      <c r="DR34" s="611"/>
      <c r="DS34" s="611"/>
      <c r="DT34" s="611"/>
      <c r="DU34" s="611"/>
      <c r="DV34" s="612"/>
      <c r="DW34" s="615">
        <v>18.399999999999999</v>
      </c>
      <c r="DX34" s="640"/>
      <c r="DY34" s="640"/>
      <c r="DZ34" s="640"/>
      <c r="EA34" s="640"/>
      <c r="EB34" s="640"/>
      <c r="EC34" s="641"/>
    </row>
    <row r="35" spans="2:133" ht="11.25" customHeight="1" x14ac:dyDescent="0.2">
      <c r="B35" s="607" t="s">
        <v>310</v>
      </c>
      <c r="C35" s="608"/>
      <c r="D35" s="608"/>
      <c r="E35" s="608"/>
      <c r="F35" s="608"/>
      <c r="G35" s="608"/>
      <c r="H35" s="608"/>
      <c r="I35" s="608"/>
      <c r="J35" s="608"/>
      <c r="K35" s="608"/>
      <c r="L35" s="608"/>
      <c r="M35" s="608"/>
      <c r="N35" s="608"/>
      <c r="O35" s="608"/>
      <c r="P35" s="608"/>
      <c r="Q35" s="609"/>
      <c r="R35" s="610">
        <v>2012859</v>
      </c>
      <c r="S35" s="611"/>
      <c r="T35" s="611"/>
      <c r="U35" s="611"/>
      <c r="V35" s="611"/>
      <c r="W35" s="611"/>
      <c r="X35" s="611"/>
      <c r="Y35" s="612"/>
      <c r="Z35" s="613">
        <v>5.3</v>
      </c>
      <c r="AA35" s="613"/>
      <c r="AB35" s="613"/>
      <c r="AC35" s="613"/>
      <c r="AD35" s="614" t="s">
        <v>122</v>
      </c>
      <c r="AE35" s="614"/>
      <c r="AF35" s="614"/>
      <c r="AG35" s="614"/>
      <c r="AH35" s="614"/>
      <c r="AI35" s="614"/>
      <c r="AJ35" s="614"/>
      <c r="AK35" s="614"/>
      <c r="AL35" s="615" t="s">
        <v>122</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2266582</v>
      </c>
      <c r="CS35" s="642"/>
      <c r="CT35" s="642"/>
      <c r="CU35" s="642"/>
      <c r="CV35" s="642"/>
      <c r="CW35" s="642"/>
      <c r="CX35" s="642"/>
      <c r="CY35" s="643"/>
      <c r="CZ35" s="615">
        <v>6.2</v>
      </c>
      <c r="DA35" s="640"/>
      <c r="DB35" s="640"/>
      <c r="DC35" s="644"/>
      <c r="DD35" s="619">
        <v>1951632</v>
      </c>
      <c r="DE35" s="642"/>
      <c r="DF35" s="642"/>
      <c r="DG35" s="642"/>
      <c r="DH35" s="642"/>
      <c r="DI35" s="642"/>
      <c r="DJ35" s="642"/>
      <c r="DK35" s="643"/>
      <c r="DL35" s="619">
        <v>1695057</v>
      </c>
      <c r="DM35" s="642"/>
      <c r="DN35" s="642"/>
      <c r="DO35" s="642"/>
      <c r="DP35" s="642"/>
      <c r="DQ35" s="642"/>
      <c r="DR35" s="642"/>
      <c r="DS35" s="642"/>
      <c r="DT35" s="642"/>
      <c r="DU35" s="642"/>
      <c r="DV35" s="643"/>
      <c r="DW35" s="615">
        <v>9.1</v>
      </c>
      <c r="DX35" s="640"/>
      <c r="DY35" s="640"/>
      <c r="DZ35" s="640"/>
      <c r="EA35" s="640"/>
      <c r="EB35" s="640"/>
      <c r="EC35" s="641"/>
    </row>
    <row r="36" spans="2:133" ht="11.25" customHeight="1" x14ac:dyDescent="0.2">
      <c r="B36" s="607" t="s">
        <v>314</v>
      </c>
      <c r="C36" s="608"/>
      <c r="D36" s="608"/>
      <c r="E36" s="608"/>
      <c r="F36" s="608"/>
      <c r="G36" s="608"/>
      <c r="H36" s="608"/>
      <c r="I36" s="608"/>
      <c r="J36" s="608"/>
      <c r="K36" s="608"/>
      <c r="L36" s="608"/>
      <c r="M36" s="608"/>
      <c r="N36" s="608"/>
      <c r="O36" s="608"/>
      <c r="P36" s="608"/>
      <c r="Q36" s="609"/>
      <c r="R36" s="610">
        <v>735874</v>
      </c>
      <c r="S36" s="611"/>
      <c r="T36" s="611"/>
      <c r="U36" s="611"/>
      <c r="V36" s="611"/>
      <c r="W36" s="611"/>
      <c r="X36" s="611"/>
      <c r="Y36" s="612"/>
      <c r="Z36" s="613">
        <v>1.9</v>
      </c>
      <c r="AA36" s="613"/>
      <c r="AB36" s="613"/>
      <c r="AC36" s="613"/>
      <c r="AD36" s="614" t="s">
        <v>122</v>
      </c>
      <c r="AE36" s="614"/>
      <c r="AF36" s="614"/>
      <c r="AG36" s="614"/>
      <c r="AH36" s="614"/>
      <c r="AI36" s="614"/>
      <c r="AJ36" s="614"/>
      <c r="AK36" s="614"/>
      <c r="AL36" s="615" t="s">
        <v>122</v>
      </c>
      <c r="AM36" s="616"/>
      <c r="AN36" s="616"/>
      <c r="AO36" s="617"/>
      <c r="AP36" s="218"/>
      <c r="AQ36" s="676" t="s">
        <v>315</v>
      </c>
      <c r="AR36" s="677"/>
      <c r="AS36" s="677"/>
      <c r="AT36" s="677"/>
      <c r="AU36" s="677"/>
      <c r="AV36" s="677"/>
      <c r="AW36" s="677"/>
      <c r="AX36" s="677"/>
      <c r="AY36" s="678"/>
      <c r="AZ36" s="599">
        <v>4392116</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69244</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4474744</v>
      </c>
      <c r="CS36" s="611"/>
      <c r="CT36" s="611"/>
      <c r="CU36" s="611"/>
      <c r="CV36" s="611"/>
      <c r="CW36" s="611"/>
      <c r="CX36" s="611"/>
      <c r="CY36" s="612"/>
      <c r="CZ36" s="615">
        <v>12.2</v>
      </c>
      <c r="DA36" s="640"/>
      <c r="DB36" s="640"/>
      <c r="DC36" s="644"/>
      <c r="DD36" s="619">
        <v>3662219</v>
      </c>
      <c r="DE36" s="611"/>
      <c r="DF36" s="611"/>
      <c r="DG36" s="611"/>
      <c r="DH36" s="611"/>
      <c r="DI36" s="611"/>
      <c r="DJ36" s="611"/>
      <c r="DK36" s="612"/>
      <c r="DL36" s="619">
        <v>2046840</v>
      </c>
      <c r="DM36" s="611"/>
      <c r="DN36" s="611"/>
      <c r="DO36" s="611"/>
      <c r="DP36" s="611"/>
      <c r="DQ36" s="611"/>
      <c r="DR36" s="611"/>
      <c r="DS36" s="611"/>
      <c r="DT36" s="611"/>
      <c r="DU36" s="611"/>
      <c r="DV36" s="612"/>
      <c r="DW36" s="615">
        <v>11</v>
      </c>
      <c r="DX36" s="640"/>
      <c r="DY36" s="640"/>
      <c r="DZ36" s="640"/>
      <c r="EA36" s="640"/>
      <c r="EB36" s="640"/>
      <c r="EC36" s="641"/>
    </row>
    <row r="37" spans="2:133" ht="11.25" customHeight="1" x14ac:dyDescent="0.2">
      <c r="B37" s="607" t="s">
        <v>318</v>
      </c>
      <c r="C37" s="608"/>
      <c r="D37" s="608"/>
      <c r="E37" s="608"/>
      <c r="F37" s="608"/>
      <c r="G37" s="608"/>
      <c r="H37" s="608"/>
      <c r="I37" s="608"/>
      <c r="J37" s="608"/>
      <c r="K37" s="608"/>
      <c r="L37" s="608"/>
      <c r="M37" s="608"/>
      <c r="N37" s="608"/>
      <c r="O37" s="608"/>
      <c r="P37" s="608"/>
      <c r="Q37" s="609"/>
      <c r="R37" s="610">
        <v>662828</v>
      </c>
      <c r="S37" s="611"/>
      <c r="T37" s="611"/>
      <c r="U37" s="611"/>
      <c r="V37" s="611"/>
      <c r="W37" s="611"/>
      <c r="X37" s="611"/>
      <c r="Y37" s="612"/>
      <c r="Z37" s="613">
        <v>1.7</v>
      </c>
      <c r="AA37" s="613"/>
      <c r="AB37" s="613"/>
      <c r="AC37" s="613"/>
      <c r="AD37" s="614">
        <v>119947</v>
      </c>
      <c r="AE37" s="614"/>
      <c r="AF37" s="614"/>
      <c r="AG37" s="614"/>
      <c r="AH37" s="614"/>
      <c r="AI37" s="614"/>
      <c r="AJ37" s="614"/>
      <c r="AK37" s="614"/>
      <c r="AL37" s="615">
        <v>0.6</v>
      </c>
      <c r="AM37" s="616"/>
      <c r="AN37" s="616"/>
      <c r="AO37" s="617"/>
      <c r="AQ37" s="673" t="s">
        <v>319</v>
      </c>
      <c r="AR37" s="674"/>
      <c r="AS37" s="674"/>
      <c r="AT37" s="674"/>
      <c r="AU37" s="674"/>
      <c r="AV37" s="674"/>
      <c r="AW37" s="674"/>
      <c r="AX37" s="674"/>
      <c r="AY37" s="675"/>
      <c r="AZ37" s="610">
        <v>780863</v>
      </c>
      <c r="BA37" s="611"/>
      <c r="BB37" s="611"/>
      <c r="BC37" s="611"/>
      <c r="BD37" s="642"/>
      <c r="BE37" s="642"/>
      <c r="BF37" s="665"/>
      <c r="BG37" s="607" t="s">
        <v>320</v>
      </c>
      <c r="BH37" s="608"/>
      <c r="BI37" s="608"/>
      <c r="BJ37" s="608"/>
      <c r="BK37" s="608"/>
      <c r="BL37" s="608"/>
      <c r="BM37" s="608"/>
      <c r="BN37" s="608"/>
      <c r="BO37" s="608"/>
      <c r="BP37" s="608"/>
      <c r="BQ37" s="608"/>
      <c r="BR37" s="608"/>
      <c r="BS37" s="608"/>
      <c r="BT37" s="608"/>
      <c r="BU37" s="609"/>
      <c r="BV37" s="610">
        <v>-64030</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1552490</v>
      </c>
      <c r="CS37" s="642"/>
      <c r="CT37" s="642"/>
      <c r="CU37" s="642"/>
      <c r="CV37" s="642"/>
      <c r="CW37" s="642"/>
      <c r="CX37" s="642"/>
      <c r="CY37" s="643"/>
      <c r="CZ37" s="615">
        <v>4.2</v>
      </c>
      <c r="DA37" s="640"/>
      <c r="DB37" s="640"/>
      <c r="DC37" s="644"/>
      <c r="DD37" s="619">
        <v>1433115</v>
      </c>
      <c r="DE37" s="642"/>
      <c r="DF37" s="642"/>
      <c r="DG37" s="642"/>
      <c r="DH37" s="642"/>
      <c r="DI37" s="642"/>
      <c r="DJ37" s="642"/>
      <c r="DK37" s="643"/>
      <c r="DL37" s="619">
        <v>1290492</v>
      </c>
      <c r="DM37" s="642"/>
      <c r="DN37" s="642"/>
      <c r="DO37" s="642"/>
      <c r="DP37" s="642"/>
      <c r="DQ37" s="642"/>
      <c r="DR37" s="642"/>
      <c r="DS37" s="642"/>
      <c r="DT37" s="642"/>
      <c r="DU37" s="642"/>
      <c r="DV37" s="643"/>
      <c r="DW37" s="615">
        <v>6.9</v>
      </c>
      <c r="DX37" s="640"/>
      <c r="DY37" s="640"/>
      <c r="DZ37" s="640"/>
      <c r="EA37" s="640"/>
      <c r="EB37" s="640"/>
      <c r="EC37" s="641"/>
    </row>
    <row r="38" spans="2:133" ht="11.25" customHeight="1" x14ac:dyDescent="0.2">
      <c r="B38" s="607" t="s">
        <v>322</v>
      </c>
      <c r="C38" s="608"/>
      <c r="D38" s="608"/>
      <c r="E38" s="608"/>
      <c r="F38" s="608"/>
      <c r="G38" s="608"/>
      <c r="H38" s="608"/>
      <c r="I38" s="608"/>
      <c r="J38" s="608"/>
      <c r="K38" s="608"/>
      <c r="L38" s="608"/>
      <c r="M38" s="608"/>
      <c r="N38" s="608"/>
      <c r="O38" s="608"/>
      <c r="P38" s="608"/>
      <c r="Q38" s="609"/>
      <c r="R38" s="610">
        <v>2082471</v>
      </c>
      <c r="S38" s="611"/>
      <c r="T38" s="611"/>
      <c r="U38" s="611"/>
      <c r="V38" s="611"/>
      <c r="W38" s="611"/>
      <c r="X38" s="611"/>
      <c r="Y38" s="612"/>
      <c r="Z38" s="613">
        <v>5.4</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572638</v>
      </c>
      <c r="BA38" s="611"/>
      <c r="BB38" s="611"/>
      <c r="BC38" s="611"/>
      <c r="BD38" s="642"/>
      <c r="BE38" s="642"/>
      <c r="BF38" s="665"/>
      <c r="BG38" s="607" t="s">
        <v>324</v>
      </c>
      <c r="BH38" s="608"/>
      <c r="BI38" s="608"/>
      <c r="BJ38" s="608"/>
      <c r="BK38" s="608"/>
      <c r="BL38" s="608"/>
      <c r="BM38" s="608"/>
      <c r="BN38" s="608"/>
      <c r="BO38" s="608"/>
      <c r="BP38" s="608"/>
      <c r="BQ38" s="608"/>
      <c r="BR38" s="608"/>
      <c r="BS38" s="608"/>
      <c r="BT38" s="608"/>
      <c r="BU38" s="609"/>
      <c r="BV38" s="610">
        <v>7331</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3053285</v>
      </c>
      <c r="CS38" s="611"/>
      <c r="CT38" s="611"/>
      <c r="CU38" s="611"/>
      <c r="CV38" s="611"/>
      <c r="CW38" s="611"/>
      <c r="CX38" s="611"/>
      <c r="CY38" s="612"/>
      <c r="CZ38" s="615">
        <v>8.3000000000000007</v>
      </c>
      <c r="DA38" s="640"/>
      <c r="DB38" s="640"/>
      <c r="DC38" s="644"/>
      <c r="DD38" s="619">
        <v>2470477</v>
      </c>
      <c r="DE38" s="611"/>
      <c r="DF38" s="611"/>
      <c r="DG38" s="611"/>
      <c r="DH38" s="611"/>
      <c r="DI38" s="611"/>
      <c r="DJ38" s="611"/>
      <c r="DK38" s="612"/>
      <c r="DL38" s="619">
        <v>1887681</v>
      </c>
      <c r="DM38" s="611"/>
      <c r="DN38" s="611"/>
      <c r="DO38" s="611"/>
      <c r="DP38" s="611"/>
      <c r="DQ38" s="611"/>
      <c r="DR38" s="611"/>
      <c r="DS38" s="611"/>
      <c r="DT38" s="611"/>
      <c r="DU38" s="611"/>
      <c r="DV38" s="612"/>
      <c r="DW38" s="615">
        <v>10.1</v>
      </c>
      <c r="DX38" s="640"/>
      <c r="DY38" s="640"/>
      <c r="DZ38" s="640"/>
      <c r="EA38" s="640"/>
      <c r="EB38" s="640"/>
      <c r="EC38" s="641"/>
    </row>
    <row r="39" spans="2:133" ht="11.25" customHeight="1" x14ac:dyDescent="0.2">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t="s">
        <v>122</v>
      </c>
      <c r="BA39" s="611"/>
      <c r="BB39" s="611"/>
      <c r="BC39" s="611"/>
      <c r="BD39" s="642"/>
      <c r="BE39" s="642"/>
      <c r="BF39" s="665"/>
      <c r="BG39" s="607" t="s">
        <v>328</v>
      </c>
      <c r="BH39" s="608"/>
      <c r="BI39" s="608"/>
      <c r="BJ39" s="608"/>
      <c r="BK39" s="608"/>
      <c r="BL39" s="608"/>
      <c r="BM39" s="608"/>
      <c r="BN39" s="608"/>
      <c r="BO39" s="608"/>
      <c r="BP39" s="608"/>
      <c r="BQ39" s="608"/>
      <c r="BR39" s="608"/>
      <c r="BS39" s="608"/>
      <c r="BT39" s="608"/>
      <c r="BU39" s="609"/>
      <c r="BV39" s="610">
        <v>10723</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1760504</v>
      </c>
      <c r="CS39" s="642"/>
      <c r="CT39" s="642"/>
      <c r="CU39" s="642"/>
      <c r="CV39" s="642"/>
      <c r="CW39" s="642"/>
      <c r="CX39" s="642"/>
      <c r="CY39" s="643"/>
      <c r="CZ39" s="615">
        <v>4.8</v>
      </c>
      <c r="DA39" s="640"/>
      <c r="DB39" s="640"/>
      <c r="DC39" s="644"/>
      <c r="DD39" s="619">
        <v>1623747</v>
      </c>
      <c r="DE39" s="642"/>
      <c r="DF39" s="642"/>
      <c r="DG39" s="642"/>
      <c r="DH39" s="642"/>
      <c r="DI39" s="642"/>
      <c r="DJ39" s="642"/>
      <c r="DK39" s="643"/>
      <c r="DL39" s="619" t="s">
        <v>122</v>
      </c>
      <c r="DM39" s="642"/>
      <c r="DN39" s="642"/>
      <c r="DO39" s="642"/>
      <c r="DP39" s="642"/>
      <c r="DQ39" s="642"/>
      <c r="DR39" s="642"/>
      <c r="DS39" s="642"/>
      <c r="DT39" s="642"/>
      <c r="DU39" s="642"/>
      <c r="DV39" s="643"/>
      <c r="DW39" s="615" t="s">
        <v>122</v>
      </c>
      <c r="DX39" s="640"/>
      <c r="DY39" s="640"/>
      <c r="DZ39" s="640"/>
      <c r="EA39" s="640"/>
      <c r="EB39" s="640"/>
      <c r="EC39" s="641"/>
    </row>
    <row r="40" spans="2:133" ht="11.25" customHeight="1" x14ac:dyDescent="0.2">
      <c r="B40" s="607" t="s">
        <v>330</v>
      </c>
      <c r="C40" s="608"/>
      <c r="D40" s="608"/>
      <c r="E40" s="608"/>
      <c r="F40" s="608"/>
      <c r="G40" s="608"/>
      <c r="H40" s="608"/>
      <c r="I40" s="608"/>
      <c r="J40" s="608"/>
      <c r="K40" s="608"/>
      <c r="L40" s="608"/>
      <c r="M40" s="608"/>
      <c r="N40" s="608"/>
      <c r="O40" s="608"/>
      <c r="P40" s="608"/>
      <c r="Q40" s="609"/>
      <c r="R40" s="610">
        <v>130471</v>
      </c>
      <c r="S40" s="611"/>
      <c r="T40" s="611"/>
      <c r="U40" s="611"/>
      <c r="V40" s="611"/>
      <c r="W40" s="611"/>
      <c r="X40" s="611"/>
      <c r="Y40" s="612"/>
      <c r="Z40" s="613">
        <v>0.3</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t="s">
        <v>122</v>
      </c>
      <c r="BA40" s="611"/>
      <c r="BB40" s="611"/>
      <c r="BC40" s="611"/>
      <c r="BD40" s="642"/>
      <c r="BE40" s="642"/>
      <c r="BF40" s="665"/>
      <c r="BG40" s="658" t="s">
        <v>332</v>
      </c>
      <c r="BH40" s="659"/>
      <c r="BI40" s="659"/>
      <c r="BJ40" s="659"/>
      <c r="BK40" s="659"/>
      <c r="BL40" s="214"/>
      <c r="BM40" s="608" t="s">
        <v>333</v>
      </c>
      <c r="BN40" s="608"/>
      <c r="BO40" s="608"/>
      <c r="BP40" s="608"/>
      <c r="BQ40" s="608"/>
      <c r="BR40" s="608"/>
      <c r="BS40" s="608"/>
      <c r="BT40" s="608"/>
      <c r="BU40" s="609"/>
      <c r="BV40" s="610">
        <v>90</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673939</v>
      </c>
      <c r="CS40" s="611"/>
      <c r="CT40" s="611"/>
      <c r="CU40" s="611"/>
      <c r="CV40" s="611"/>
      <c r="CW40" s="611"/>
      <c r="CX40" s="611"/>
      <c r="CY40" s="612"/>
      <c r="CZ40" s="615">
        <v>1.8</v>
      </c>
      <c r="DA40" s="640"/>
      <c r="DB40" s="640"/>
      <c r="DC40" s="644"/>
      <c r="DD40" s="619">
        <v>170539</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0"/>
      <c r="DY40" s="640"/>
      <c r="DZ40" s="640"/>
      <c r="EA40" s="640"/>
      <c r="EB40" s="640"/>
      <c r="EC40" s="641"/>
    </row>
    <row r="41" spans="2:133" ht="11.25" customHeight="1" x14ac:dyDescent="0.2">
      <c r="B41" s="631" t="s">
        <v>335</v>
      </c>
      <c r="C41" s="632"/>
      <c r="D41" s="632"/>
      <c r="E41" s="632"/>
      <c r="F41" s="632"/>
      <c r="G41" s="632"/>
      <c r="H41" s="632"/>
      <c r="I41" s="632"/>
      <c r="J41" s="632"/>
      <c r="K41" s="632"/>
      <c r="L41" s="632"/>
      <c r="M41" s="632"/>
      <c r="N41" s="632"/>
      <c r="O41" s="632"/>
      <c r="P41" s="632"/>
      <c r="Q41" s="633"/>
      <c r="R41" s="682">
        <v>38290966</v>
      </c>
      <c r="S41" s="683"/>
      <c r="T41" s="683"/>
      <c r="U41" s="683"/>
      <c r="V41" s="683"/>
      <c r="W41" s="683"/>
      <c r="X41" s="683"/>
      <c r="Y41" s="687"/>
      <c r="Z41" s="688">
        <v>100</v>
      </c>
      <c r="AA41" s="688"/>
      <c r="AB41" s="688"/>
      <c r="AC41" s="688"/>
      <c r="AD41" s="689">
        <v>18488528</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809382</v>
      </c>
      <c r="BA41" s="611"/>
      <c r="BB41" s="611"/>
      <c r="BC41" s="611"/>
      <c r="BD41" s="642"/>
      <c r="BE41" s="642"/>
      <c r="BF41" s="665"/>
      <c r="BG41" s="658"/>
      <c r="BH41" s="659"/>
      <c r="BI41" s="659"/>
      <c r="BJ41" s="659"/>
      <c r="BK41" s="659"/>
      <c r="BL41" s="214"/>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2"/>
      <c r="CT41" s="642"/>
      <c r="CU41" s="642"/>
      <c r="CV41" s="642"/>
      <c r="CW41" s="642"/>
      <c r="CX41" s="642"/>
      <c r="CY41" s="643"/>
      <c r="CZ41" s="615" t="s">
        <v>122</v>
      </c>
      <c r="DA41" s="640"/>
      <c r="DB41" s="640"/>
      <c r="DC41" s="644"/>
      <c r="DD41" s="619" t="s">
        <v>122</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339</v>
      </c>
      <c r="AR42" s="680"/>
      <c r="AS42" s="680"/>
      <c r="AT42" s="680"/>
      <c r="AU42" s="680"/>
      <c r="AV42" s="680"/>
      <c r="AW42" s="680"/>
      <c r="AX42" s="680"/>
      <c r="AY42" s="681"/>
      <c r="AZ42" s="682">
        <v>2229233</v>
      </c>
      <c r="BA42" s="683"/>
      <c r="BB42" s="683"/>
      <c r="BC42" s="683"/>
      <c r="BD42" s="669"/>
      <c r="BE42" s="669"/>
      <c r="BF42" s="671"/>
      <c r="BG42" s="660"/>
      <c r="BH42" s="661"/>
      <c r="BI42" s="661"/>
      <c r="BJ42" s="661"/>
      <c r="BK42" s="661"/>
      <c r="BL42" s="215"/>
      <c r="BM42" s="632" t="s">
        <v>340</v>
      </c>
      <c r="BN42" s="632"/>
      <c r="BO42" s="632"/>
      <c r="BP42" s="632"/>
      <c r="BQ42" s="632"/>
      <c r="BR42" s="632"/>
      <c r="BS42" s="632"/>
      <c r="BT42" s="632"/>
      <c r="BU42" s="633"/>
      <c r="BV42" s="682">
        <v>399</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2646800</v>
      </c>
      <c r="CS42" s="642"/>
      <c r="CT42" s="642"/>
      <c r="CU42" s="642"/>
      <c r="CV42" s="642"/>
      <c r="CW42" s="642"/>
      <c r="CX42" s="642"/>
      <c r="CY42" s="643"/>
      <c r="CZ42" s="615">
        <v>7.2</v>
      </c>
      <c r="DA42" s="640"/>
      <c r="DB42" s="640"/>
      <c r="DC42" s="644"/>
      <c r="DD42" s="619">
        <v>235216</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342</v>
      </c>
      <c r="CD43" s="607" t="s">
        <v>343</v>
      </c>
      <c r="CE43" s="608"/>
      <c r="CF43" s="608"/>
      <c r="CG43" s="608"/>
      <c r="CH43" s="608"/>
      <c r="CI43" s="608"/>
      <c r="CJ43" s="608"/>
      <c r="CK43" s="608"/>
      <c r="CL43" s="608"/>
      <c r="CM43" s="608"/>
      <c r="CN43" s="608"/>
      <c r="CO43" s="608"/>
      <c r="CP43" s="608"/>
      <c r="CQ43" s="609"/>
      <c r="CR43" s="610">
        <v>117319</v>
      </c>
      <c r="CS43" s="642"/>
      <c r="CT43" s="642"/>
      <c r="CU43" s="642"/>
      <c r="CV43" s="642"/>
      <c r="CW43" s="642"/>
      <c r="CX43" s="642"/>
      <c r="CY43" s="643"/>
      <c r="CZ43" s="615">
        <v>0.3</v>
      </c>
      <c r="DA43" s="640"/>
      <c r="DB43" s="640"/>
      <c r="DC43" s="644"/>
      <c r="DD43" s="619">
        <v>117319</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2646800</v>
      </c>
      <c r="CS44" s="611"/>
      <c r="CT44" s="611"/>
      <c r="CU44" s="611"/>
      <c r="CV44" s="611"/>
      <c r="CW44" s="611"/>
      <c r="CX44" s="611"/>
      <c r="CY44" s="612"/>
      <c r="CZ44" s="615">
        <v>7.2</v>
      </c>
      <c r="DA44" s="616"/>
      <c r="DB44" s="616"/>
      <c r="DC44" s="622"/>
      <c r="DD44" s="619">
        <v>235216</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1735383</v>
      </c>
      <c r="CS45" s="642"/>
      <c r="CT45" s="642"/>
      <c r="CU45" s="642"/>
      <c r="CV45" s="642"/>
      <c r="CW45" s="642"/>
      <c r="CX45" s="642"/>
      <c r="CY45" s="643"/>
      <c r="CZ45" s="615">
        <v>4.7</v>
      </c>
      <c r="DA45" s="640"/>
      <c r="DB45" s="640"/>
      <c r="DC45" s="644"/>
      <c r="DD45" s="619">
        <v>35737</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48"/>
      <c r="CE46" s="649"/>
      <c r="CF46" s="607" t="s">
        <v>348</v>
      </c>
      <c r="CG46" s="608"/>
      <c r="CH46" s="608"/>
      <c r="CI46" s="608"/>
      <c r="CJ46" s="608"/>
      <c r="CK46" s="608"/>
      <c r="CL46" s="608"/>
      <c r="CM46" s="608"/>
      <c r="CN46" s="608"/>
      <c r="CO46" s="608"/>
      <c r="CP46" s="608"/>
      <c r="CQ46" s="609"/>
      <c r="CR46" s="610">
        <v>900220</v>
      </c>
      <c r="CS46" s="611"/>
      <c r="CT46" s="611"/>
      <c r="CU46" s="611"/>
      <c r="CV46" s="611"/>
      <c r="CW46" s="611"/>
      <c r="CX46" s="611"/>
      <c r="CY46" s="612"/>
      <c r="CZ46" s="615">
        <v>2.4</v>
      </c>
      <c r="DA46" s="616"/>
      <c r="DB46" s="616"/>
      <c r="DC46" s="622"/>
      <c r="DD46" s="619">
        <v>199382</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48"/>
      <c r="CE47" s="649"/>
      <c r="CF47" s="607" t="s">
        <v>349</v>
      </c>
      <c r="CG47" s="608"/>
      <c r="CH47" s="608"/>
      <c r="CI47" s="608"/>
      <c r="CJ47" s="608"/>
      <c r="CK47" s="608"/>
      <c r="CL47" s="608"/>
      <c r="CM47" s="608"/>
      <c r="CN47" s="608"/>
      <c r="CO47" s="608"/>
      <c r="CP47" s="608"/>
      <c r="CQ47" s="609"/>
      <c r="CR47" s="610" t="s">
        <v>122</v>
      </c>
      <c r="CS47" s="642"/>
      <c r="CT47" s="642"/>
      <c r="CU47" s="642"/>
      <c r="CV47" s="642"/>
      <c r="CW47" s="642"/>
      <c r="CX47" s="642"/>
      <c r="CY47" s="643"/>
      <c r="CZ47" s="615" t="s">
        <v>122</v>
      </c>
      <c r="DA47" s="640"/>
      <c r="DB47" s="640"/>
      <c r="DC47" s="644"/>
      <c r="DD47" s="619" t="s">
        <v>122</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ht="11" x14ac:dyDescent="0.2">
      <c r="B48" s="219"/>
      <c r="CD48" s="650"/>
      <c r="CE48" s="651"/>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1" t="s">
        <v>351</v>
      </c>
      <c r="CE49" s="632"/>
      <c r="CF49" s="632"/>
      <c r="CG49" s="632"/>
      <c r="CH49" s="632"/>
      <c r="CI49" s="632"/>
      <c r="CJ49" s="632"/>
      <c r="CK49" s="632"/>
      <c r="CL49" s="632"/>
      <c r="CM49" s="632"/>
      <c r="CN49" s="632"/>
      <c r="CO49" s="632"/>
      <c r="CP49" s="632"/>
      <c r="CQ49" s="633"/>
      <c r="CR49" s="682">
        <v>36798493</v>
      </c>
      <c r="CS49" s="669"/>
      <c r="CT49" s="669"/>
      <c r="CU49" s="669"/>
      <c r="CV49" s="669"/>
      <c r="CW49" s="669"/>
      <c r="CX49" s="669"/>
      <c r="CY49" s="698"/>
      <c r="CZ49" s="690">
        <v>100</v>
      </c>
      <c r="DA49" s="699"/>
      <c r="DB49" s="699"/>
      <c r="DC49" s="700"/>
      <c r="DD49" s="701">
        <v>23401667</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QCC3nqQsuL1LPzEGmyhmfswBlw57xZLBRKrXpowodKYF1rsKckoNLHHxDVCiJ2zdtFqfg+hlcJFtjyAI4sl9NA==" saltValue="LPVJPCLRFk4c9rbMC6KVz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20" zoomScale="70" zoomScaleNormal="25" zoomScaleSheetLayoutView="70" workbookViewId="0">
      <selection activeCell="DG11" sqref="DG11:DK11"/>
    </sheetView>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2">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9"/>
    </row>
    <row r="6" spans="1:131" s="230"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2">
      <c r="A7" s="231">
        <v>1</v>
      </c>
      <c r="B7" s="736" t="s">
        <v>374</v>
      </c>
      <c r="C7" s="737"/>
      <c r="D7" s="737"/>
      <c r="E7" s="737"/>
      <c r="F7" s="737"/>
      <c r="G7" s="737"/>
      <c r="H7" s="737"/>
      <c r="I7" s="737"/>
      <c r="J7" s="737"/>
      <c r="K7" s="737"/>
      <c r="L7" s="737"/>
      <c r="M7" s="737"/>
      <c r="N7" s="737"/>
      <c r="O7" s="737"/>
      <c r="P7" s="738"/>
      <c r="Q7" s="739">
        <v>38296</v>
      </c>
      <c r="R7" s="740"/>
      <c r="S7" s="740"/>
      <c r="T7" s="740"/>
      <c r="U7" s="740"/>
      <c r="V7" s="740">
        <v>36804</v>
      </c>
      <c r="W7" s="740"/>
      <c r="X7" s="740"/>
      <c r="Y7" s="740"/>
      <c r="Z7" s="740"/>
      <c r="AA7" s="740">
        <v>1492</v>
      </c>
      <c r="AB7" s="740"/>
      <c r="AC7" s="740"/>
      <c r="AD7" s="740"/>
      <c r="AE7" s="741"/>
      <c r="AF7" s="742">
        <v>810</v>
      </c>
      <c r="AG7" s="743"/>
      <c r="AH7" s="743"/>
      <c r="AI7" s="743"/>
      <c r="AJ7" s="744"/>
      <c r="AK7" s="745" t="s">
        <v>557</v>
      </c>
      <c r="AL7" s="746"/>
      <c r="AM7" s="746"/>
      <c r="AN7" s="746"/>
      <c r="AO7" s="746"/>
      <c r="AP7" s="746">
        <v>29110</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553</v>
      </c>
      <c r="BT7" s="734"/>
      <c r="BU7" s="734"/>
      <c r="BV7" s="734"/>
      <c r="BW7" s="734"/>
      <c r="BX7" s="734"/>
      <c r="BY7" s="734"/>
      <c r="BZ7" s="734"/>
      <c r="CA7" s="734"/>
      <c r="CB7" s="734"/>
      <c r="CC7" s="734"/>
      <c r="CD7" s="734"/>
      <c r="CE7" s="734"/>
      <c r="CF7" s="734"/>
      <c r="CG7" s="749"/>
      <c r="CH7" s="730">
        <v>16</v>
      </c>
      <c r="CI7" s="731"/>
      <c r="CJ7" s="731"/>
      <c r="CK7" s="731"/>
      <c r="CL7" s="732"/>
      <c r="CM7" s="730">
        <v>124</v>
      </c>
      <c r="CN7" s="731"/>
      <c r="CO7" s="731"/>
      <c r="CP7" s="731"/>
      <c r="CQ7" s="732"/>
      <c r="CR7" s="730">
        <v>20</v>
      </c>
      <c r="CS7" s="731"/>
      <c r="CT7" s="731"/>
      <c r="CU7" s="731"/>
      <c r="CV7" s="732"/>
      <c r="CW7" s="730" t="s">
        <v>563</v>
      </c>
      <c r="CX7" s="731"/>
      <c r="CY7" s="731"/>
      <c r="CZ7" s="731"/>
      <c r="DA7" s="732"/>
      <c r="DB7" s="730" t="s">
        <v>563</v>
      </c>
      <c r="DC7" s="731"/>
      <c r="DD7" s="731"/>
      <c r="DE7" s="731"/>
      <c r="DF7" s="732"/>
      <c r="DG7" s="730" t="s">
        <v>563</v>
      </c>
      <c r="DH7" s="731"/>
      <c r="DI7" s="731"/>
      <c r="DJ7" s="731"/>
      <c r="DK7" s="732"/>
      <c r="DL7" s="730" t="s">
        <v>563</v>
      </c>
      <c r="DM7" s="731"/>
      <c r="DN7" s="731"/>
      <c r="DO7" s="731"/>
      <c r="DP7" s="732"/>
      <c r="DQ7" s="730" t="s">
        <v>563</v>
      </c>
      <c r="DR7" s="731"/>
      <c r="DS7" s="731"/>
      <c r="DT7" s="731"/>
      <c r="DU7" s="732"/>
      <c r="DV7" s="733"/>
      <c r="DW7" s="734"/>
      <c r="DX7" s="734"/>
      <c r="DY7" s="734"/>
      <c r="DZ7" s="735"/>
      <c r="EA7" s="229"/>
    </row>
    <row r="8" spans="1:131" s="230" customFormat="1" ht="26.25" customHeight="1" x14ac:dyDescent="0.2">
      <c r="A8" s="233">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t="s">
        <v>554</v>
      </c>
      <c r="BT8" s="761"/>
      <c r="BU8" s="761"/>
      <c r="BV8" s="761"/>
      <c r="BW8" s="761"/>
      <c r="BX8" s="761"/>
      <c r="BY8" s="761"/>
      <c r="BZ8" s="761"/>
      <c r="CA8" s="761"/>
      <c r="CB8" s="761"/>
      <c r="CC8" s="761"/>
      <c r="CD8" s="761"/>
      <c r="CE8" s="761"/>
      <c r="CF8" s="761"/>
      <c r="CG8" s="762"/>
      <c r="CH8" s="763">
        <v>-5</v>
      </c>
      <c r="CI8" s="764"/>
      <c r="CJ8" s="764"/>
      <c r="CK8" s="764"/>
      <c r="CL8" s="765"/>
      <c r="CM8" s="763">
        <v>52</v>
      </c>
      <c r="CN8" s="764"/>
      <c r="CO8" s="764"/>
      <c r="CP8" s="764"/>
      <c r="CQ8" s="765"/>
      <c r="CR8" s="763">
        <v>30</v>
      </c>
      <c r="CS8" s="764"/>
      <c r="CT8" s="764"/>
      <c r="CU8" s="764"/>
      <c r="CV8" s="765"/>
      <c r="CW8" s="763">
        <v>56</v>
      </c>
      <c r="CX8" s="764"/>
      <c r="CY8" s="764"/>
      <c r="CZ8" s="764"/>
      <c r="DA8" s="765"/>
      <c r="DB8" s="763" t="s">
        <v>563</v>
      </c>
      <c r="DC8" s="764"/>
      <c r="DD8" s="764"/>
      <c r="DE8" s="764"/>
      <c r="DF8" s="765"/>
      <c r="DG8" s="763" t="s">
        <v>563</v>
      </c>
      <c r="DH8" s="764"/>
      <c r="DI8" s="764"/>
      <c r="DJ8" s="764"/>
      <c r="DK8" s="765"/>
      <c r="DL8" s="763" t="s">
        <v>563</v>
      </c>
      <c r="DM8" s="764"/>
      <c r="DN8" s="764"/>
      <c r="DO8" s="764"/>
      <c r="DP8" s="765"/>
      <c r="DQ8" s="763" t="s">
        <v>563</v>
      </c>
      <c r="DR8" s="764"/>
      <c r="DS8" s="764"/>
      <c r="DT8" s="764"/>
      <c r="DU8" s="765"/>
      <c r="DV8" s="760"/>
      <c r="DW8" s="761"/>
      <c r="DX8" s="761"/>
      <c r="DY8" s="761"/>
      <c r="DZ8" s="766"/>
      <c r="EA8" s="229"/>
    </row>
    <row r="9" spans="1:131" s="230" customFormat="1" ht="26.25" customHeight="1" x14ac:dyDescent="0.2">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t="s">
        <v>555</v>
      </c>
      <c r="BT9" s="761"/>
      <c r="BU9" s="761"/>
      <c r="BV9" s="761"/>
      <c r="BW9" s="761"/>
      <c r="BX9" s="761"/>
      <c r="BY9" s="761"/>
      <c r="BZ9" s="761"/>
      <c r="CA9" s="761"/>
      <c r="CB9" s="761"/>
      <c r="CC9" s="761"/>
      <c r="CD9" s="761"/>
      <c r="CE9" s="761"/>
      <c r="CF9" s="761"/>
      <c r="CG9" s="762"/>
      <c r="CH9" s="763">
        <v>0</v>
      </c>
      <c r="CI9" s="764"/>
      <c r="CJ9" s="764"/>
      <c r="CK9" s="764"/>
      <c r="CL9" s="765"/>
      <c r="CM9" s="763">
        <v>21</v>
      </c>
      <c r="CN9" s="764"/>
      <c r="CO9" s="764"/>
      <c r="CP9" s="764"/>
      <c r="CQ9" s="765"/>
      <c r="CR9" s="763">
        <v>8</v>
      </c>
      <c r="CS9" s="764"/>
      <c r="CT9" s="764"/>
      <c r="CU9" s="764"/>
      <c r="CV9" s="765"/>
      <c r="CW9" s="763" t="s">
        <v>563</v>
      </c>
      <c r="CX9" s="764"/>
      <c r="CY9" s="764"/>
      <c r="CZ9" s="764"/>
      <c r="DA9" s="765"/>
      <c r="DB9" s="763" t="s">
        <v>563</v>
      </c>
      <c r="DC9" s="764"/>
      <c r="DD9" s="764"/>
      <c r="DE9" s="764"/>
      <c r="DF9" s="765"/>
      <c r="DG9" s="763" t="s">
        <v>563</v>
      </c>
      <c r="DH9" s="764"/>
      <c r="DI9" s="764"/>
      <c r="DJ9" s="764"/>
      <c r="DK9" s="765"/>
      <c r="DL9" s="763" t="s">
        <v>563</v>
      </c>
      <c r="DM9" s="764"/>
      <c r="DN9" s="764"/>
      <c r="DO9" s="764"/>
      <c r="DP9" s="765"/>
      <c r="DQ9" s="763" t="s">
        <v>563</v>
      </c>
      <c r="DR9" s="764"/>
      <c r="DS9" s="764"/>
      <c r="DT9" s="764"/>
      <c r="DU9" s="765"/>
      <c r="DV9" s="760"/>
      <c r="DW9" s="761"/>
      <c r="DX9" s="761"/>
      <c r="DY9" s="761"/>
      <c r="DZ9" s="766"/>
      <c r="EA9" s="229"/>
    </row>
    <row r="10" spans="1:131" s="230" customFormat="1" ht="26.25" customHeight="1" x14ac:dyDescent="0.2">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t="s">
        <v>556</v>
      </c>
      <c r="BT10" s="761"/>
      <c r="BU10" s="761"/>
      <c r="BV10" s="761"/>
      <c r="BW10" s="761"/>
      <c r="BX10" s="761"/>
      <c r="BY10" s="761"/>
      <c r="BZ10" s="761"/>
      <c r="CA10" s="761"/>
      <c r="CB10" s="761"/>
      <c r="CC10" s="761"/>
      <c r="CD10" s="761"/>
      <c r="CE10" s="761"/>
      <c r="CF10" s="761"/>
      <c r="CG10" s="762"/>
      <c r="CH10" s="763">
        <v>0</v>
      </c>
      <c r="CI10" s="764"/>
      <c r="CJ10" s="764"/>
      <c r="CK10" s="764"/>
      <c r="CL10" s="765"/>
      <c r="CM10" s="763">
        <v>4</v>
      </c>
      <c r="CN10" s="764"/>
      <c r="CO10" s="764"/>
      <c r="CP10" s="764"/>
      <c r="CQ10" s="765"/>
      <c r="CR10" s="763">
        <v>3</v>
      </c>
      <c r="CS10" s="764"/>
      <c r="CT10" s="764"/>
      <c r="CU10" s="764"/>
      <c r="CV10" s="765"/>
      <c r="CW10" s="763">
        <v>30</v>
      </c>
      <c r="CX10" s="764"/>
      <c r="CY10" s="764"/>
      <c r="CZ10" s="764"/>
      <c r="DA10" s="765"/>
      <c r="DB10" s="763" t="s">
        <v>563</v>
      </c>
      <c r="DC10" s="764"/>
      <c r="DD10" s="764"/>
      <c r="DE10" s="764"/>
      <c r="DF10" s="765"/>
      <c r="DG10" s="763" t="s">
        <v>563</v>
      </c>
      <c r="DH10" s="764"/>
      <c r="DI10" s="764"/>
      <c r="DJ10" s="764"/>
      <c r="DK10" s="765"/>
      <c r="DL10" s="763" t="s">
        <v>563</v>
      </c>
      <c r="DM10" s="764"/>
      <c r="DN10" s="764"/>
      <c r="DO10" s="764"/>
      <c r="DP10" s="765"/>
      <c r="DQ10" s="763" t="s">
        <v>563</v>
      </c>
      <c r="DR10" s="764"/>
      <c r="DS10" s="764"/>
      <c r="DT10" s="764"/>
      <c r="DU10" s="765"/>
      <c r="DV10" s="760"/>
      <c r="DW10" s="761"/>
      <c r="DX10" s="761"/>
      <c r="DY10" s="761"/>
      <c r="DZ10" s="766"/>
      <c r="EA10" s="229"/>
    </row>
    <row r="11" spans="1:131" s="230" customFormat="1" ht="26.25" customHeight="1" x14ac:dyDescent="0.2">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2">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2">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2">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2">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2">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2">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2">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2">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2">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5">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2">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375</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5">
      <c r="A23" s="235" t="s">
        <v>376</v>
      </c>
      <c r="B23" s="776" t="s">
        <v>377</v>
      </c>
      <c r="C23" s="777"/>
      <c r="D23" s="777"/>
      <c r="E23" s="777"/>
      <c r="F23" s="777"/>
      <c r="G23" s="777"/>
      <c r="H23" s="777"/>
      <c r="I23" s="777"/>
      <c r="J23" s="777"/>
      <c r="K23" s="777"/>
      <c r="L23" s="777"/>
      <c r="M23" s="777"/>
      <c r="N23" s="777"/>
      <c r="O23" s="777"/>
      <c r="P23" s="778"/>
      <c r="Q23" s="779"/>
      <c r="R23" s="780"/>
      <c r="S23" s="780"/>
      <c r="T23" s="780"/>
      <c r="U23" s="780"/>
      <c r="V23" s="780"/>
      <c r="W23" s="780"/>
      <c r="X23" s="780"/>
      <c r="Y23" s="780"/>
      <c r="Z23" s="780"/>
      <c r="AA23" s="780"/>
      <c r="AB23" s="780"/>
      <c r="AC23" s="780"/>
      <c r="AD23" s="780"/>
      <c r="AE23" s="781"/>
      <c r="AF23" s="782">
        <v>810</v>
      </c>
      <c r="AG23" s="780"/>
      <c r="AH23" s="780"/>
      <c r="AI23" s="780"/>
      <c r="AJ23" s="783"/>
      <c r="AK23" s="784"/>
      <c r="AL23" s="785"/>
      <c r="AM23" s="785"/>
      <c r="AN23" s="785"/>
      <c r="AO23" s="785"/>
      <c r="AP23" s="780"/>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2">
      <c r="A24" s="795" t="s">
        <v>378</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5">
      <c r="A25" s="712" t="s">
        <v>379</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357</v>
      </c>
      <c r="B26" s="715"/>
      <c r="C26" s="715"/>
      <c r="D26" s="715"/>
      <c r="E26" s="715"/>
      <c r="F26" s="715"/>
      <c r="G26" s="715"/>
      <c r="H26" s="715"/>
      <c r="I26" s="715"/>
      <c r="J26" s="715"/>
      <c r="K26" s="715"/>
      <c r="L26" s="715"/>
      <c r="M26" s="715"/>
      <c r="N26" s="715"/>
      <c r="O26" s="715"/>
      <c r="P26" s="716"/>
      <c r="Q26" s="720" t="s">
        <v>380</v>
      </c>
      <c r="R26" s="721"/>
      <c r="S26" s="721"/>
      <c r="T26" s="721"/>
      <c r="U26" s="722"/>
      <c r="V26" s="720" t="s">
        <v>381</v>
      </c>
      <c r="W26" s="721"/>
      <c r="X26" s="721"/>
      <c r="Y26" s="721"/>
      <c r="Z26" s="722"/>
      <c r="AA26" s="720" t="s">
        <v>382</v>
      </c>
      <c r="AB26" s="721"/>
      <c r="AC26" s="721"/>
      <c r="AD26" s="721"/>
      <c r="AE26" s="721"/>
      <c r="AF26" s="801" t="s">
        <v>383</v>
      </c>
      <c r="AG26" s="802"/>
      <c r="AH26" s="802"/>
      <c r="AI26" s="802"/>
      <c r="AJ26" s="803"/>
      <c r="AK26" s="721" t="s">
        <v>384</v>
      </c>
      <c r="AL26" s="721"/>
      <c r="AM26" s="721"/>
      <c r="AN26" s="721"/>
      <c r="AO26" s="722"/>
      <c r="AP26" s="720" t="s">
        <v>385</v>
      </c>
      <c r="AQ26" s="721"/>
      <c r="AR26" s="721"/>
      <c r="AS26" s="721"/>
      <c r="AT26" s="722"/>
      <c r="AU26" s="720" t="s">
        <v>386</v>
      </c>
      <c r="AV26" s="721"/>
      <c r="AW26" s="721"/>
      <c r="AX26" s="721"/>
      <c r="AY26" s="722"/>
      <c r="AZ26" s="720" t="s">
        <v>387</v>
      </c>
      <c r="BA26" s="721"/>
      <c r="BB26" s="721"/>
      <c r="BC26" s="721"/>
      <c r="BD26" s="722"/>
      <c r="BE26" s="720" t="s">
        <v>364</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7">
        <v>1</v>
      </c>
      <c r="B28" s="736" t="s">
        <v>388</v>
      </c>
      <c r="C28" s="737"/>
      <c r="D28" s="737"/>
      <c r="E28" s="737"/>
      <c r="F28" s="737"/>
      <c r="G28" s="737"/>
      <c r="H28" s="737"/>
      <c r="I28" s="737"/>
      <c r="J28" s="737"/>
      <c r="K28" s="737"/>
      <c r="L28" s="737"/>
      <c r="M28" s="737"/>
      <c r="N28" s="737"/>
      <c r="O28" s="737"/>
      <c r="P28" s="738"/>
      <c r="Q28" s="809">
        <v>6182</v>
      </c>
      <c r="R28" s="810"/>
      <c r="S28" s="810"/>
      <c r="T28" s="810"/>
      <c r="U28" s="810"/>
      <c r="V28" s="810">
        <v>6113</v>
      </c>
      <c r="W28" s="810"/>
      <c r="X28" s="810"/>
      <c r="Y28" s="810"/>
      <c r="Z28" s="810"/>
      <c r="AA28" s="810">
        <v>69</v>
      </c>
      <c r="AB28" s="810"/>
      <c r="AC28" s="810"/>
      <c r="AD28" s="810"/>
      <c r="AE28" s="811"/>
      <c r="AF28" s="812">
        <v>69</v>
      </c>
      <c r="AG28" s="810"/>
      <c r="AH28" s="810"/>
      <c r="AI28" s="810"/>
      <c r="AJ28" s="813"/>
      <c r="AK28" s="814">
        <v>738</v>
      </c>
      <c r="AL28" s="815"/>
      <c r="AM28" s="815"/>
      <c r="AN28" s="815"/>
      <c r="AO28" s="815"/>
      <c r="AP28" s="815" t="s">
        <v>557</v>
      </c>
      <c r="AQ28" s="815"/>
      <c r="AR28" s="815"/>
      <c r="AS28" s="815"/>
      <c r="AT28" s="815"/>
      <c r="AU28" s="815" t="s">
        <v>557</v>
      </c>
      <c r="AV28" s="815"/>
      <c r="AW28" s="815"/>
      <c r="AX28" s="815"/>
      <c r="AY28" s="815"/>
      <c r="AZ28" s="816" t="s">
        <v>557</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7">
        <v>2</v>
      </c>
      <c r="B29" s="767" t="s">
        <v>389</v>
      </c>
      <c r="C29" s="768"/>
      <c r="D29" s="768"/>
      <c r="E29" s="768"/>
      <c r="F29" s="768"/>
      <c r="G29" s="768"/>
      <c r="H29" s="768"/>
      <c r="I29" s="768"/>
      <c r="J29" s="768"/>
      <c r="K29" s="768"/>
      <c r="L29" s="768"/>
      <c r="M29" s="768"/>
      <c r="N29" s="768"/>
      <c r="O29" s="768"/>
      <c r="P29" s="769"/>
      <c r="Q29" s="770">
        <v>186</v>
      </c>
      <c r="R29" s="771"/>
      <c r="S29" s="771"/>
      <c r="T29" s="771"/>
      <c r="U29" s="771"/>
      <c r="V29" s="771">
        <v>173</v>
      </c>
      <c r="W29" s="771"/>
      <c r="X29" s="771"/>
      <c r="Y29" s="771"/>
      <c r="Z29" s="771"/>
      <c r="AA29" s="771">
        <v>13</v>
      </c>
      <c r="AB29" s="771"/>
      <c r="AC29" s="771"/>
      <c r="AD29" s="771"/>
      <c r="AE29" s="772"/>
      <c r="AF29" s="773">
        <v>13</v>
      </c>
      <c r="AG29" s="774"/>
      <c r="AH29" s="774"/>
      <c r="AI29" s="774"/>
      <c r="AJ29" s="775"/>
      <c r="AK29" s="821">
        <v>72</v>
      </c>
      <c r="AL29" s="817"/>
      <c r="AM29" s="817"/>
      <c r="AN29" s="817"/>
      <c r="AO29" s="817"/>
      <c r="AP29" s="817">
        <v>17</v>
      </c>
      <c r="AQ29" s="817"/>
      <c r="AR29" s="817"/>
      <c r="AS29" s="817"/>
      <c r="AT29" s="817"/>
      <c r="AU29" s="817">
        <v>17</v>
      </c>
      <c r="AV29" s="817"/>
      <c r="AW29" s="817"/>
      <c r="AX29" s="817"/>
      <c r="AY29" s="817"/>
      <c r="AZ29" s="818" t="s">
        <v>557</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7">
        <v>3</v>
      </c>
      <c r="B30" s="767" t="s">
        <v>390</v>
      </c>
      <c r="C30" s="768"/>
      <c r="D30" s="768"/>
      <c r="E30" s="768"/>
      <c r="F30" s="768"/>
      <c r="G30" s="768"/>
      <c r="H30" s="768"/>
      <c r="I30" s="768"/>
      <c r="J30" s="768"/>
      <c r="K30" s="768"/>
      <c r="L30" s="768"/>
      <c r="M30" s="768"/>
      <c r="N30" s="768"/>
      <c r="O30" s="768"/>
      <c r="P30" s="769"/>
      <c r="Q30" s="770">
        <v>1031</v>
      </c>
      <c r="R30" s="771"/>
      <c r="S30" s="771"/>
      <c r="T30" s="771"/>
      <c r="U30" s="771"/>
      <c r="V30" s="771">
        <v>1021</v>
      </c>
      <c r="W30" s="771"/>
      <c r="X30" s="771"/>
      <c r="Y30" s="771"/>
      <c r="Z30" s="771"/>
      <c r="AA30" s="771">
        <v>10</v>
      </c>
      <c r="AB30" s="771"/>
      <c r="AC30" s="771"/>
      <c r="AD30" s="771"/>
      <c r="AE30" s="772"/>
      <c r="AF30" s="773">
        <v>10</v>
      </c>
      <c r="AG30" s="774"/>
      <c r="AH30" s="774"/>
      <c r="AI30" s="774"/>
      <c r="AJ30" s="775"/>
      <c r="AK30" s="821">
        <v>261</v>
      </c>
      <c r="AL30" s="817"/>
      <c r="AM30" s="817"/>
      <c r="AN30" s="817"/>
      <c r="AO30" s="817"/>
      <c r="AP30" s="817" t="s">
        <v>557</v>
      </c>
      <c r="AQ30" s="817"/>
      <c r="AR30" s="817"/>
      <c r="AS30" s="817"/>
      <c r="AT30" s="817"/>
      <c r="AU30" s="817" t="s">
        <v>557</v>
      </c>
      <c r="AV30" s="817"/>
      <c r="AW30" s="817"/>
      <c r="AX30" s="817"/>
      <c r="AY30" s="817"/>
      <c r="AZ30" s="818" t="s">
        <v>557</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7">
        <v>4</v>
      </c>
      <c r="B31" s="767" t="s">
        <v>391</v>
      </c>
      <c r="C31" s="768"/>
      <c r="D31" s="768"/>
      <c r="E31" s="768"/>
      <c r="F31" s="768"/>
      <c r="G31" s="768"/>
      <c r="H31" s="768"/>
      <c r="I31" s="768"/>
      <c r="J31" s="768"/>
      <c r="K31" s="768"/>
      <c r="L31" s="768"/>
      <c r="M31" s="768"/>
      <c r="N31" s="768"/>
      <c r="O31" s="768"/>
      <c r="P31" s="769"/>
      <c r="Q31" s="770">
        <v>5715</v>
      </c>
      <c r="R31" s="771"/>
      <c r="S31" s="771"/>
      <c r="T31" s="771"/>
      <c r="U31" s="771"/>
      <c r="V31" s="771">
        <v>5409</v>
      </c>
      <c r="W31" s="771"/>
      <c r="X31" s="771"/>
      <c r="Y31" s="771"/>
      <c r="Z31" s="771"/>
      <c r="AA31" s="771">
        <v>306</v>
      </c>
      <c r="AB31" s="771"/>
      <c r="AC31" s="771"/>
      <c r="AD31" s="771"/>
      <c r="AE31" s="772"/>
      <c r="AF31" s="773">
        <v>306</v>
      </c>
      <c r="AG31" s="774"/>
      <c r="AH31" s="774"/>
      <c r="AI31" s="774"/>
      <c r="AJ31" s="775"/>
      <c r="AK31" s="821">
        <v>819</v>
      </c>
      <c r="AL31" s="817"/>
      <c r="AM31" s="817"/>
      <c r="AN31" s="817"/>
      <c r="AO31" s="817"/>
      <c r="AP31" s="817" t="s">
        <v>557</v>
      </c>
      <c r="AQ31" s="817"/>
      <c r="AR31" s="817"/>
      <c r="AS31" s="817"/>
      <c r="AT31" s="817"/>
      <c r="AU31" s="817" t="s">
        <v>557</v>
      </c>
      <c r="AV31" s="817"/>
      <c r="AW31" s="817"/>
      <c r="AX31" s="817"/>
      <c r="AY31" s="817"/>
      <c r="AZ31" s="818" t="s">
        <v>557</v>
      </c>
      <c r="BA31" s="818"/>
      <c r="BB31" s="818"/>
      <c r="BC31" s="818"/>
      <c r="BD31" s="818"/>
      <c r="BE31" s="819"/>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7">
        <v>5</v>
      </c>
      <c r="B32" s="767" t="s">
        <v>392</v>
      </c>
      <c r="C32" s="768"/>
      <c r="D32" s="768"/>
      <c r="E32" s="768"/>
      <c r="F32" s="768"/>
      <c r="G32" s="768"/>
      <c r="H32" s="768"/>
      <c r="I32" s="768"/>
      <c r="J32" s="768"/>
      <c r="K32" s="768"/>
      <c r="L32" s="768"/>
      <c r="M32" s="768"/>
      <c r="N32" s="768"/>
      <c r="O32" s="768"/>
      <c r="P32" s="769"/>
      <c r="Q32" s="770">
        <v>308</v>
      </c>
      <c r="R32" s="771"/>
      <c r="S32" s="771"/>
      <c r="T32" s="771"/>
      <c r="U32" s="771"/>
      <c r="V32" s="771">
        <v>287</v>
      </c>
      <c r="W32" s="771"/>
      <c r="X32" s="771"/>
      <c r="Y32" s="771"/>
      <c r="Z32" s="771"/>
      <c r="AA32" s="771">
        <v>21</v>
      </c>
      <c r="AB32" s="771"/>
      <c r="AC32" s="771"/>
      <c r="AD32" s="771"/>
      <c r="AE32" s="772"/>
      <c r="AF32" s="773">
        <v>8</v>
      </c>
      <c r="AG32" s="774"/>
      <c r="AH32" s="774"/>
      <c r="AI32" s="774"/>
      <c r="AJ32" s="775"/>
      <c r="AK32" s="821">
        <v>167</v>
      </c>
      <c r="AL32" s="817"/>
      <c r="AM32" s="817"/>
      <c r="AN32" s="817"/>
      <c r="AO32" s="817"/>
      <c r="AP32" s="817">
        <v>62</v>
      </c>
      <c r="AQ32" s="817"/>
      <c r="AR32" s="817"/>
      <c r="AS32" s="817"/>
      <c r="AT32" s="817"/>
      <c r="AU32" s="817">
        <v>62</v>
      </c>
      <c r="AV32" s="817"/>
      <c r="AW32" s="817"/>
      <c r="AX32" s="817"/>
      <c r="AY32" s="817"/>
      <c r="AZ32" s="818" t="s">
        <v>557</v>
      </c>
      <c r="BA32" s="818"/>
      <c r="BB32" s="818"/>
      <c r="BC32" s="818"/>
      <c r="BD32" s="818"/>
      <c r="BE32" s="819"/>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7">
        <v>6</v>
      </c>
      <c r="B33" s="767" t="s">
        <v>393</v>
      </c>
      <c r="C33" s="768"/>
      <c r="D33" s="768"/>
      <c r="E33" s="768"/>
      <c r="F33" s="768"/>
      <c r="G33" s="768"/>
      <c r="H33" s="768"/>
      <c r="I33" s="768"/>
      <c r="J33" s="768"/>
      <c r="K33" s="768"/>
      <c r="L33" s="768"/>
      <c r="M33" s="768"/>
      <c r="N33" s="768"/>
      <c r="O33" s="768"/>
      <c r="P33" s="769"/>
      <c r="Q33" s="770">
        <v>1827</v>
      </c>
      <c r="R33" s="771"/>
      <c r="S33" s="771"/>
      <c r="T33" s="771"/>
      <c r="U33" s="771"/>
      <c r="V33" s="771">
        <v>1813</v>
      </c>
      <c r="W33" s="771"/>
      <c r="X33" s="771"/>
      <c r="Y33" s="771"/>
      <c r="Z33" s="771"/>
      <c r="AA33" s="771">
        <v>14</v>
      </c>
      <c r="AB33" s="771"/>
      <c r="AC33" s="771"/>
      <c r="AD33" s="771"/>
      <c r="AE33" s="772"/>
      <c r="AF33" s="773">
        <v>1573</v>
      </c>
      <c r="AG33" s="774"/>
      <c r="AH33" s="774"/>
      <c r="AI33" s="774"/>
      <c r="AJ33" s="775"/>
      <c r="AK33" s="821">
        <v>781</v>
      </c>
      <c r="AL33" s="817"/>
      <c r="AM33" s="817"/>
      <c r="AN33" s="817"/>
      <c r="AO33" s="817"/>
      <c r="AP33" s="817">
        <v>5671</v>
      </c>
      <c r="AQ33" s="817"/>
      <c r="AR33" s="817"/>
      <c r="AS33" s="817"/>
      <c r="AT33" s="817"/>
      <c r="AU33" s="817">
        <v>2592</v>
      </c>
      <c r="AV33" s="817"/>
      <c r="AW33" s="817"/>
      <c r="AX33" s="817"/>
      <c r="AY33" s="817"/>
      <c r="AZ33" s="818" t="s">
        <v>557</v>
      </c>
      <c r="BA33" s="818"/>
      <c r="BB33" s="818"/>
      <c r="BC33" s="818"/>
      <c r="BD33" s="818"/>
      <c r="BE33" s="819" t="s">
        <v>394</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7">
        <v>7</v>
      </c>
      <c r="B34" s="767" t="s">
        <v>395</v>
      </c>
      <c r="C34" s="768"/>
      <c r="D34" s="768"/>
      <c r="E34" s="768"/>
      <c r="F34" s="768"/>
      <c r="G34" s="768"/>
      <c r="H34" s="768"/>
      <c r="I34" s="768"/>
      <c r="J34" s="768"/>
      <c r="K34" s="768"/>
      <c r="L34" s="768"/>
      <c r="M34" s="768"/>
      <c r="N34" s="768"/>
      <c r="O34" s="768"/>
      <c r="P34" s="769"/>
      <c r="Q34" s="770">
        <v>1441</v>
      </c>
      <c r="R34" s="771"/>
      <c r="S34" s="771"/>
      <c r="T34" s="771"/>
      <c r="U34" s="771"/>
      <c r="V34" s="771">
        <v>1462</v>
      </c>
      <c r="W34" s="771"/>
      <c r="X34" s="771"/>
      <c r="Y34" s="771"/>
      <c r="Z34" s="771"/>
      <c r="AA34" s="771">
        <v>-21</v>
      </c>
      <c r="AB34" s="771"/>
      <c r="AC34" s="771"/>
      <c r="AD34" s="771"/>
      <c r="AE34" s="772"/>
      <c r="AF34" s="773">
        <v>570</v>
      </c>
      <c r="AG34" s="774"/>
      <c r="AH34" s="774"/>
      <c r="AI34" s="774"/>
      <c r="AJ34" s="775"/>
      <c r="AK34" s="821">
        <v>558</v>
      </c>
      <c r="AL34" s="817"/>
      <c r="AM34" s="817"/>
      <c r="AN34" s="817"/>
      <c r="AO34" s="817"/>
      <c r="AP34" s="817">
        <v>7209</v>
      </c>
      <c r="AQ34" s="817"/>
      <c r="AR34" s="817"/>
      <c r="AS34" s="817"/>
      <c r="AT34" s="817"/>
      <c r="AU34" s="817">
        <v>4037</v>
      </c>
      <c r="AV34" s="817"/>
      <c r="AW34" s="817"/>
      <c r="AX34" s="817"/>
      <c r="AY34" s="817"/>
      <c r="AZ34" s="818" t="s">
        <v>557</v>
      </c>
      <c r="BA34" s="818"/>
      <c r="BB34" s="818"/>
      <c r="BC34" s="818"/>
      <c r="BD34" s="818"/>
      <c r="BE34" s="819" t="s">
        <v>394</v>
      </c>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7">
        <v>8</v>
      </c>
      <c r="B35" s="767" t="s">
        <v>396</v>
      </c>
      <c r="C35" s="768"/>
      <c r="D35" s="768"/>
      <c r="E35" s="768"/>
      <c r="F35" s="768"/>
      <c r="G35" s="768"/>
      <c r="H35" s="768"/>
      <c r="I35" s="768"/>
      <c r="J35" s="768"/>
      <c r="K35" s="768"/>
      <c r="L35" s="768"/>
      <c r="M35" s="768"/>
      <c r="N35" s="768"/>
      <c r="O35" s="768"/>
      <c r="P35" s="769"/>
      <c r="Q35" s="770">
        <v>45</v>
      </c>
      <c r="R35" s="771"/>
      <c r="S35" s="771"/>
      <c r="T35" s="771"/>
      <c r="U35" s="771"/>
      <c r="V35" s="771">
        <v>45</v>
      </c>
      <c r="W35" s="771"/>
      <c r="X35" s="771"/>
      <c r="Y35" s="771"/>
      <c r="Z35" s="771"/>
      <c r="AA35" s="771">
        <v>0</v>
      </c>
      <c r="AB35" s="771"/>
      <c r="AC35" s="771"/>
      <c r="AD35" s="771"/>
      <c r="AE35" s="772"/>
      <c r="AF35" s="773" t="s">
        <v>122</v>
      </c>
      <c r="AG35" s="774"/>
      <c r="AH35" s="774"/>
      <c r="AI35" s="774"/>
      <c r="AJ35" s="775"/>
      <c r="AK35" s="821">
        <v>15</v>
      </c>
      <c r="AL35" s="817"/>
      <c r="AM35" s="817"/>
      <c r="AN35" s="817"/>
      <c r="AO35" s="817"/>
      <c r="AP35" s="817">
        <v>236</v>
      </c>
      <c r="AQ35" s="817"/>
      <c r="AR35" s="817"/>
      <c r="AS35" s="817"/>
      <c r="AT35" s="817"/>
      <c r="AU35" s="817">
        <v>236</v>
      </c>
      <c r="AV35" s="817"/>
      <c r="AW35" s="817"/>
      <c r="AX35" s="817"/>
      <c r="AY35" s="817"/>
      <c r="AZ35" s="818" t="s">
        <v>557</v>
      </c>
      <c r="BA35" s="818"/>
      <c r="BB35" s="818"/>
      <c r="BC35" s="818"/>
      <c r="BD35" s="818"/>
      <c r="BE35" s="819" t="s">
        <v>397</v>
      </c>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398</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5" t="s">
        <v>376</v>
      </c>
      <c r="B63" s="776" t="s">
        <v>399</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2550</v>
      </c>
      <c r="AG63" s="831"/>
      <c r="AH63" s="831"/>
      <c r="AI63" s="831"/>
      <c r="AJ63" s="832"/>
      <c r="AK63" s="833"/>
      <c r="AL63" s="828"/>
      <c r="AM63" s="828"/>
      <c r="AN63" s="828"/>
      <c r="AO63" s="828"/>
      <c r="AP63" s="831"/>
      <c r="AQ63" s="831"/>
      <c r="AR63" s="831"/>
      <c r="AS63" s="831"/>
      <c r="AT63" s="831"/>
      <c r="AU63" s="831"/>
      <c r="AV63" s="831"/>
      <c r="AW63" s="831"/>
      <c r="AX63" s="831"/>
      <c r="AY63" s="831"/>
      <c r="AZ63" s="835"/>
      <c r="BA63" s="835"/>
      <c r="BB63" s="835"/>
      <c r="BC63" s="835"/>
      <c r="BD63" s="835"/>
      <c r="BE63" s="836"/>
      <c r="BF63" s="836"/>
      <c r="BG63" s="836"/>
      <c r="BH63" s="836"/>
      <c r="BI63" s="837"/>
      <c r="BJ63" s="838" t="s">
        <v>122</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400</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401</v>
      </c>
      <c r="B66" s="715"/>
      <c r="C66" s="715"/>
      <c r="D66" s="715"/>
      <c r="E66" s="715"/>
      <c r="F66" s="715"/>
      <c r="G66" s="715"/>
      <c r="H66" s="715"/>
      <c r="I66" s="715"/>
      <c r="J66" s="715"/>
      <c r="K66" s="715"/>
      <c r="L66" s="715"/>
      <c r="M66" s="715"/>
      <c r="N66" s="715"/>
      <c r="O66" s="715"/>
      <c r="P66" s="716"/>
      <c r="Q66" s="720" t="s">
        <v>380</v>
      </c>
      <c r="R66" s="721"/>
      <c r="S66" s="721"/>
      <c r="T66" s="721"/>
      <c r="U66" s="722"/>
      <c r="V66" s="720" t="s">
        <v>381</v>
      </c>
      <c r="W66" s="721"/>
      <c r="X66" s="721"/>
      <c r="Y66" s="721"/>
      <c r="Z66" s="722"/>
      <c r="AA66" s="720" t="s">
        <v>382</v>
      </c>
      <c r="AB66" s="721"/>
      <c r="AC66" s="721"/>
      <c r="AD66" s="721"/>
      <c r="AE66" s="722"/>
      <c r="AF66" s="841" t="s">
        <v>383</v>
      </c>
      <c r="AG66" s="802"/>
      <c r="AH66" s="802"/>
      <c r="AI66" s="802"/>
      <c r="AJ66" s="842"/>
      <c r="AK66" s="720" t="s">
        <v>384</v>
      </c>
      <c r="AL66" s="715"/>
      <c r="AM66" s="715"/>
      <c r="AN66" s="715"/>
      <c r="AO66" s="716"/>
      <c r="AP66" s="720" t="s">
        <v>385</v>
      </c>
      <c r="AQ66" s="721"/>
      <c r="AR66" s="721"/>
      <c r="AS66" s="721"/>
      <c r="AT66" s="722"/>
      <c r="AU66" s="720" t="s">
        <v>402</v>
      </c>
      <c r="AV66" s="721"/>
      <c r="AW66" s="721"/>
      <c r="AX66" s="721"/>
      <c r="AY66" s="722"/>
      <c r="AZ66" s="720" t="s">
        <v>364</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1">
        <v>1</v>
      </c>
      <c r="B68" s="856" t="s">
        <v>558</v>
      </c>
      <c r="C68" s="857"/>
      <c r="D68" s="857"/>
      <c r="E68" s="857"/>
      <c r="F68" s="857"/>
      <c r="G68" s="857"/>
      <c r="H68" s="857"/>
      <c r="I68" s="857"/>
      <c r="J68" s="857"/>
      <c r="K68" s="857"/>
      <c r="L68" s="857"/>
      <c r="M68" s="857"/>
      <c r="N68" s="857"/>
      <c r="O68" s="857"/>
      <c r="P68" s="858"/>
      <c r="Q68" s="859">
        <v>2363</v>
      </c>
      <c r="R68" s="853"/>
      <c r="S68" s="853"/>
      <c r="T68" s="853"/>
      <c r="U68" s="853"/>
      <c r="V68" s="853">
        <v>2300</v>
      </c>
      <c r="W68" s="853"/>
      <c r="X68" s="853"/>
      <c r="Y68" s="853"/>
      <c r="Z68" s="853"/>
      <c r="AA68" s="853">
        <v>63</v>
      </c>
      <c r="AB68" s="853"/>
      <c r="AC68" s="853"/>
      <c r="AD68" s="853"/>
      <c r="AE68" s="853"/>
      <c r="AF68" s="853">
        <v>53</v>
      </c>
      <c r="AG68" s="853"/>
      <c r="AH68" s="853"/>
      <c r="AI68" s="853"/>
      <c r="AJ68" s="853"/>
      <c r="AK68" s="853">
        <v>0</v>
      </c>
      <c r="AL68" s="853"/>
      <c r="AM68" s="853"/>
      <c r="AN68" s="853"/>
      <c r="AO68" s="853"/>
      <c r="AP68" s="853">
        <v>3510</v>
      </c>
      <c r="AQ68" s="853"/>
      <c r="AR68" s="853"/>
      <c r="AS68" s="853"/>
      <c r="AT68" s="853"/>
      <c r="AU68" s="853">
        <v>390</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3">
        <v>2</v>
      </c>
      <c r="B69" s="860" t="s">
        <v>559</v>
      </c>
      <c r="C69" s="861"/>
      <c r="D69" s="861"/>
      <c r="E69" s="861"/>
      <c r="F69" s="861"/>
      <c r="G69" s="861"/>
      <c r="H69" s="861"/>
      <c r="I69" s="861"/>
      <c r="J69" s="861"/>
      <c r="K69" s="861"/>
      <c r="L69" s="861"/>
      <c r="M69" s="861"/>
      <c r="N69" s="861"/>
      <c r="O69" s="861"/>
      <c r="P69" s="862"/>
      <c r="Q69" s="864">
        <v>1862</v>
      </c>
      <c r="R69" s="865"/>
      <c r="S69" s="865"/>
      <c r="T69" s="865"/>
      <c r="U69" s="821"/>
      <c r="V69" s="817">
        <v>1623</v>
      </c>
      <c r="W69" s="817"/>
      <c r="X69" s="817"/>
      <c r="Y69" s="817"/>
      <c r="Z69" s="817"/>
      <c r="AA69" s="817">
        <v>239</v>
      </c>
      <c r="AB69" s="817"/>
      <c r="AC69" s="817"/>
      <c r="AD69" s="817"/>
      <c r="AE69" s="817"/>
      <c r="AF69" s="817">
        <v>0</v>
      </c>
      <c r="AG69" s="817"/>
      <c r="AH69" s="817"/>
      <c r="AI69" s="817"/>
      <c r="AJ69" s="817"/>
      <c r="AK69" s="817">
        <v>656</v>
      </c>
      <c r="AL69" s="817"/>
      <c r="AM69" s="817"/>
      <c r="AN69" s="817"/>
      <c r="AO69" s="817"/>
      <c r="AP69" s="817">
        <v>4996</v>
      </c>
      <c r="AQ69" s="817"/>
      <c r="AR69" s="817"/>
      <c r="AS69" s="817"/>
      <c r="AT69" s="817"/>
      <c r="AU69" s="817">
        <v>245</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3">
        <v>3</v>
      </c>
      <c r="B70" s="860" t="s">
        <v>560</v>
      </c>
      <c r="C70" s="861"/>
      <c r="D70" s="861"/>
      <c r="E70" s="861"/>
      <c r="F70" s="861"/>
      <c r="G70" s="861"/>
      <c r="H70" s="861"/>
      <c r="I70" s="861"/>
      <c r="J70" s="861"/>
      <c r="K70" s="861"/>
      <c r="L70" s="861"/>
      <c r="M70" s="861"/>
      <c r="N70" s="861"/>
      <c r="O70" s="861"/>
      <c r="P70" s="862"/>
      <c r="Q70" s="863">
        <v>2220</v>
      </c>
      <c r="R70" s="817"/>
      <c r="S70" s="817"/>
      <c r="T70" s="817"/>
      <c r="U70" s="817"/>
      <c r="V70" s="817">
        <v>2153</v>
      </c>
      <c r="W70" s="817"/>
      <c r="X70" s="817"/>
      <c r="Y70" s="817"/>
      <c r="Z70" s="817"/>
      <c r="AA70" s="817">
        <v>67</v>
      </c>
      <c r="AB70" s="817"/>
      <c r="AC70" s="817"/>
      <c r="AD70" s="817"/>
      <c r="AE70" s="817"/>
      <c r="AF70" s="817">
        <v>57</v>
      </c>
      <c r="AG70" s="817"/>
      <c r="AH70" s="817"/>
      <c r="AI70" s="817"/>
      <c r="AJ70" s="817"/>
      <c r="AK70" s="817">
        <v>0</v>
      </c>
      <c r="AL70" s="817"/>
      <c r="AM70" s="817"/>
      <c r="AN70" s="817"/>
      <c r="AO70" s="817"/>
      <c r="AP70" s="817">
        <v>313</v>
      </c>
      <c r="AQ70" s="817"/>
      <c r="AR70" s="817"/>
      <c r="AS70" s="817"/>
      <c r="AT70" s="817"/>
      <c r="AU70" s="817">
        <v>80</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3">
        <v>4</v>
      </c>
      <c r="B71" s="860" t="s">
        <v>561</v>
      </c>
      <c r="C71" s="861"/>
      <c r="D71" s="861"/>
      <c r="E71" s="861"/>
      <c r="F71" s="861"/>
      <c r="G71" s="861"/>
      <c r="H71" s="861"/>
      <c r="I71" s="861"/>
      <c r="J71" s="861"/>
      <c r="K71" s="861"/>
      <c r="L71" s="861"/>
      <c r="M71" s="861"/>
      <c r="N71" s="861"/>
      <c r="O71" s="861"/>
      <c r="P71" s="862"/>
      <c r="Q71" s="863">
        <v>1817</v>
      </c>
      <c r="R71" s="817"/>
      <c r="S71" s="817"/>
      <c r="T71" s="817"/>
      <c r="U71" s="817"/>
      <c r="V71" s="817">
        <v>1853</v>
      </c>
      <c r="W71" s="817"/>
      <c r="X71" s="817"/>
      <c r="Y71" s="817"/>
      <c r="Z71" s="817"/>
      <c r="AA71" s="817">
        <v>-36</v>
      </c>
      <c r="AB71" s="817"/>
      <c r="AC71" s="817"/>
      <c r="AD71" s="817"/>
      <c r="AE71" s="817"/>
      <c r="AF71" s="817">
        <v>1897</v>
      </c>
      <c r="AG71" s="817"/>
      <c r="AH71" s="817"/>
      <c r="AI71" s="817"/>
      <c r="AJ71" s="817"/>
      <c r="AK71" s="817">
        <v>0</v>
      </c>
      <c r="AL71" s="817"/>
      <c r="AM71" s="817"/>
      <c r="AN71" s="817"/>
      <c r="AO71" s="817"/>
      <c r="AP71" s="817">
        <v>16235</v>
      </c>
      <c r="AQ71" s="817"/>
      <c r="AR71" s="817"/>
      <c r="AS71" s="817"/>
      <c r="AT71" s="817"/>
      <c r="AU71" s="817">
        <v>0</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3">
        <v>5</v>
      </c>
      <c r="B72" s="860" t="s">
        <v>562</v>
      </c>
      <c r="C72" s="861"/>
      <c r="D72" s="861"/>
      <c r="E72" s="861"/>
      <c r="F72" s="861"/>
      <c r="G72" s="861"/>
      <c r="H72" s="861"/>
      <c r="I72" s="861"/>
      <c r="J72" s="861"/>
      <c r="K72" s="861"/>
      <c r="L72" s="861"/>
      <c r="M72" s="861"/>
      <c r="N72" s="861"/>
      <c r="O72" s="861"/>
      <c r="P72" s="862"/>
      <c r="Q72" s="863">
        <v>32</v>
      </c>
      <c r="R72" s="817"/>
      <c r="S72" s="817"/>
      <c r="T72" s="817"/>
      <c r="U72" s="817"/>
      <c r="V72" s="817">
        <v>29</v>
      </c>
      <c r="W72" s="817"/>
      <c r="X72" s="817"/>
      <c r="Y72" s="817"/>
      <c r="Z72" s="817"/>
      <c r="AA72" s="817">
        <v>3</v>
      </c>
      <c r="AB72" s="817"/>
      <c r="AC72" s="817"/>
      <c r="AD72" s="817"/>
      <c r="AE72" s="817"/>
      <c r="AF72" s="817">
        <v>3</v>
      </c>
      <c r="AG72" s="817"/>
      <c r="AH72" s="817"/>
      <c r="AI72" s="817"/>
      <c r="AJ72" s="817"/>
      <c r="AK72" s="817">
        <v>0</v>
      </c>
      <c r="AL72" s="817"/>
      <c r="AM72" s="817"/>
      <c r="AN72" s="817"/>
      <c r="AO72" s="817"/>
      <c r="AP72" s="817">
        <v>0</v>
      </c>
      <c r="AQ72" s="817"/>
      <c r="AR72" s="817"/>
      <c r="AS72" s="817"/>
      <c r="AT72" s="817"/>
      <c r="AU72" s="817">
        <v>0</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3">
        <v>6</v>
      </c>
      <c r="B73" s="860"/>
      <c r="C73" s="861"/>
      <c r="D73" s="861"/>
      <c r="E73" s="861"/>
      <c r="F73" s="861"/>
      <c r="G73" s="861"/>
      <c r="H73" s="861"/>
      <c r="I73" s="861"/>
      <c r="J73" s="861"/>
      <c r="K73" s="861"/>
      <c r="L73" s="861"/>
      <c r="M73" s="861"/>
      <c r="N73" s="861"/>
      <c r="O73" s="861"/>
      <c r="P73" s="862"/>
      <c r="Q73" s="863"/>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3">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3">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5" t="s">
        <v>376</v>
      </c>
      <c r="B88" s="776" t="s">
        <v>403</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c r="AG88" s="831"/>
      <c r="AH88" s="831"/>
      <c r="AI88" s="831"/>
      <c r="AJ88" s="831"/>
      <c r="AK88" s="828"/>
      <c r="AL88" s="828"/>
      <c r="AM88" s="828"/>
      <c r="AN88" s="828"/>
      <c r="AO88" s="828"/>
      <c r="AP88" s="831"/>
      <c r="AQ88" s="831"/>
      <c r="AR88" s="831"/>
      <c r="AS88" s="831"/>
      <c r="AT88" s="831"/>
      <c r="AU88" s="831"/>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376</v>
      </c>
      <c r="BR102" s="776" t="s">
        <v>404</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405</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406</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407</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408</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409</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410</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411</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412</v>
      </c>
      <c r="AB109" s="880"/>
      <c r="AC109" s="880"/>
      <c r="AD109" s="880"/>
      <c r="AE109" s="881"/>
      <c r="AF109" s="879" t="s">
        <v>413</v>
      </c>
      <c r="AG109" s="880"/>
      <c r="AH109" s="880"/>
      <c r="AI109" s="880"/>
      <c r="AJ109" s="881"/>
      <c r="AK109" s="879" t="s">
        <v>294</v>
      </c>
      <c r="AL109" s="880"/>
      <c r="AM109" s="880"/>
      <c r="AN109" s="880"/>
      <c r="AO109" s="881"/>
      <c r="AP109" s="879" t="s">
        <v>414</v>
      </c>
      <c r="AQ109" s="880"/>
      <c r="AR109" s="880"/>
      <c r="AS109" s="880"/>
      <c r="AT109" s="882"/>
      <c r="AU109" s="899" t="s">
        <v>411</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412</v>
      </c>
      <c r="BR109" s="880"/>
      <c r="BS109" s="880"/>
      <c r="BT109" s="880"/>
      <c r="BU109" s="881"/>
      <c r="BV109" s="879" t="s">
        <v>413</v>
      </c>
      <c r="BW109" s="880"/>
      <c r="BX109" s="880"/>
      <c r="BY109" s="880"/>
      <c r="BZ109" s="881"/>
      <c r="CA109" s="879" t="s">
        <v>294</v>
      </c>
      <c r="CB109" s="880"/>
      <c r="CC109" s="880"/>
      <c r="CD109" s="880"/>
      <c r="CE109" s="881"/>
      <c r="CF109" s="900" t="s">
        <v>414</v>
      </c>
      <c r="CG109" s="900"/>
      <c r="CH109" s="900"/>
      <c r="CI109" s="900"/>
      <c r="CJ109" s="900"/>
      <c r="CK109" s="879" t="s">
        <v>415</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412</v>
      </c>
      <c r="DH109" s="880"/>
      <c r="DI109" s="880"/>
      <c r="DJ109" s="880"/>
      <c r="DK109" s="881"/>
      <c r="DL109" s="879" t="s">
        <v>413</v>
      </c>
      <c r="DM109" s="880"/>
      <c r="DN109" s="880"/>
      <c r="DO109" s="880"/>
      <c r="DP109" s="881"/>
      <c r="DQ109" s="879" t="s">
        <v>294</v>
      </c>
      <c r="DR109" s="880"/>
      <c r="DS109" s="880"/>
      <c r="DT109" s="880"/>
      <c r="DU109" s="881"/>
      <c r="DV109" s="879" t="s">
        <v>414</v>
      </c>
      <c r="DW109" s="880"/>
      <c r="DX109" s="880"/>
      <c r="DY109" s="880"/>
      <c r="DZ109" s="882"/>
    </row>
    <row r="110" spans="1:131" s="224" customFormat="1" ht="26.25" customHeight="1" x14ac:dyDescent="0.2">
      <c r="A110" s="883" t="s">
        <v>416</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2933525</v>
      </c>
      <c r="AB110" s="887"/>
      <c r="AC110" s="887"/>
      <c r="AD110" s="887"/>
      <c r="AE110" s="888"/>
      <c r="AF110" s="889">
        <v>2877136</v>
      </c>
      <c r="AG110" s="887"/>
      <c r="AH110" s="887"/>
      <c r="AI110" s="887"/>
      <c r="AJ110" s="888"/>
      <c r="AK110" s="889">
        <v>2968957</v>
      </c>
      <c r="AL110" s="887"/>
      <c r="AM110" s="887"/>
      <c r="AN110" s="887"/>
      <c r="AO110" s="888"/>
      <c r="AP110" s="890">
        <v>18.7</v>
      </c>
      <c r="AQ110" s="891"/>
      <c r="AR110" s="891"/>
      <c r="AS110" s="891"/>
      <c r="AT110" s="892"/>
      <c r="AU110" s="893" t="s">
        <v>69</v>
      </c>
      <c r="AV110" s="894"/>
      <c r="AW110" s="894"/>
      <c r="AX110" s="894"/>
      <c r="AY110" s="894"/>
      <c r="AZ110" s="916" t="s">
        <v>417</v>
      </c>
      <c r="BA110" s="884"/>
      <c r="BB110" s="884"/>
      <c r="BC110" s="884"/>
      <c r="BD110" s="884"/>
      <c r="BE110" s="884"/>
      <c r="BF110" s="884"/>
      <c r="BG110" s="884"/>
      <c r="BH110" s="884"/>
      <c r="BI110" s="884"/>
      <c r="BJ110" s="884"/>
      <c r="BK110" s="884"/>
      <c r="BL110" s="884"/>
      <c r="BM110" s="884"/>
      <c r="BN110" s="884"/>
      <c r="BO110" s="884"/>
      <c r="BP110" s="885"/>
      <c r="BQ110" s="917">
        <v>30755925</v>
      </c>
      <c r="BR110" s="918"/>
      <c r="BS110" s="918"/>
      <c r="BT110" s="918"/>
      <c r="BU110" s="918"/>
      <c r="BV110" s="918">
        <v>29879894</v>
      </c>
      <c r="BW110" s="918"/>
      <c r="BX110" s="918"/>
      <c r="BY110" s="918"/>
      <c r="BZ110" s="918"/>
      <c r="CA110" s="918">
        <v>29110063</v>
      </c>
      <c r="CB110" s="918"/>
      <c r="CC110" s="918"/>
      <c r="CD110" s="918"/>
      <c r="CE110" s="918"/>
      <c r="CF110" s="931">
        <v>183.1</v>
      </c>
      <c r="CG110" s="932"/>
      <c r="CH110" s="932"/>
      <c r="CI110" s="932"/>
      <c r="CJ110" s="932"/>
      <c r="CK110" s="933" t="s">
        <v>418</v>
      </c>
      <c r="CL110" s="934"/>
      <c r="CM110" s="916" t="s">
        <v>419</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2">
      <c r="A111" s="921" t="s">
        <v>420</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421</v>
      </c>
      <c r="BA111" s="910"/>
      <c r="BB111" s="910"/>
      <c r="BC111" s="910"/>
      <c r="BD111" s="910"/>
      <c r="BE111" s="910"/>
      <c r="BF111" s="910"/>
      <c r="BG111" s="910"/>
      <c r="BH111" s="910"/>
      <c r="BI111" s="910"/>
      <c r="BJ111" s="910"/>
      <c r="BK111" s="910"/>
      <c r="BL111" s="910"/>
      <c r="BM111" s="910"/>
      <c r="BN111" s="910"/>
      <c r="BO111" s="910"/>
      <c r="BP111" s="911"/>
      <c r="BQ111" s="912">
        <v>34118</v>
      </c>
      <c r="BR111" s="913"/>
      <c r="BS111" s="913"/>
      <c r="BT111" s="913"/>
      <c r="BU111" s="913"/>
      <c r="BV111" s="913">
        <v>20941</v>
      </c>
      <c r="BW111" s="913"/>
      <c r="BX111" s="913"/>
      <c r="BY111" s="913"/>
      <c r="BZ111" s="913"/>
      <c r="CA111" s="913">
        <v>9158</v>
      </c>
      <c r="CB111" s="913"/>
      <c r="CC111" s="913"/>
      <c r="CD111" s="913"/>
      <c r="CE111" s="913"/>
      <c r="CF111" s="907">
        <v>0.1</v>
      </c>
      <c r="CG111" s="908"/>
      <c r="CH111" s="908"/>
      <c r="CI111" s="908"/>
      <c r="CJ111" s="908"/>
      <c r="CK111" s="935"/>
      <c r="CL111" s="936"/>
      <c r="CM111" s="909" t="s">
        <v>422</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2">
      <c r="A112" s="939" t="s">
        <v>423</v>
      </c>
      <c r="B112" s="940"/>
      <c r="C112" s="910" t="s">
        <v>424</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425</v>
      </c>
      <c r="BA112" s="910"/>
      <c r="BB112" s="910"/>
      <c r="BC112" s="910"/>
      <c r="BD112" s="910"/>
      <c r="BE112" s="910"/>
      <c r="BF112" s="910"/>
      <c r="BG112" s="910"/>
      <c r="BH112" s="910"/>
      <c r="BI112" s="910"/>
      <c r="BJ112" s="910"/>
      <c r="BK112" s="910"/>
      <c r="BL112" s="910"/>
      <c r="BM112" s="910"/>
      <c r="BN112" s="910"/>
      <c r="BO112" s="910"/>
      <c r="BP112" s="911"/>
      <c r="BQ112" s="912">
        <v>7859412</v>
      </c>
      <c r="BR112" s="913"/>
      <c r="BS112" s="913"/>
      <c r="BT112" s="913"/>
      <c r="BU112" s="913"/>
      <c r="BV112" s="913">
        <v>7229932</v>
      </c>
      <c r="BW112" s="913"/>
      <c r="BX112" s="913"/>
      <c r="BY112" s="913"/>
      <c r="BZ112" s="913"/>
      <c r="CA112" s="913">
        <v>6944445</v>
      </c>
      <c r="CB112" s="913"/>
      <c r="CC112" s="913"/>
      <c r="CD112" s="913"/>
      <c r="CE112" s="913"/>
      <c r="CF112" s="907">
        <v>43.7</v>
      </c>
      <c r="CG112" s="908"/>
      <c r="CH112" s="908"/>
      <c r="CI112" s="908"/>
      <c r="CJ112" s="908"/>
      <c r="CK112" s="935"/>
      <c r="CL112" s="936"/>
      <c r="CM112" s="909" t="s">
        <v>426</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2">
      <c r="A113" s="941"/>
      <c r="B113" s="942"/>
      <c r="C113" s="910" t="s">
        <v>427</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683960</v>
      </c>
      <c r="AB113" s="925"/>
      <c r="AC113" s="925"/>
      <c r="AD113" s="925"/>
      <c r="AE113" s="926"/>
      <c r="AF113" s="927">
        <v>705828</v>
      </c>
      <c r="AG113" s="925"/>
      <c r="AH113" s="925"/>
      <c r="AI113" s="925"/>
      <c r="AJ113" s="926"/>
      <c r="AK113" s="927">
        <v>703982</v>
      </c>
      <c r="AL113" s="925"/>
      <c r="AM113" s="925"/>
      <c r="AN113" s="925"/>
      <c r="AO113" s="926"/>
      <c r="AP113" s="928">
        <v>4.4000000000000004</v>
      </c>
      <c r="AQ113" s="929"/>
      <c r="AR113" s="929"/>
      <c r="AS113" s="929"/>
      <c r="AT113" s="930"/>
      <c r="AU113" s="895"/>
      <c r="AV113" s="896"/>
      <c r="AW113" s="896"/>
      <c r="AX113" s="896"/>
      <c r="AY113" s="896"/>
      <c r="AZ113" s="909" t="s">
        <v>428</v>
      </c>
      <c r="BA113" s="910"/>
      <c r="BB113" s="910"/>
      <c r="BC113" s="910"/>
      <c r="BD113" s="910"/>
      <c r="BE113" s="910"/>
      <c r="BF113" s="910"/>
      <c r="BG113" s="910"/>
      <c r="BH113" s="910"/>
      <c r="BI113" s="910"/>
      <c r="BJ113" s="910"/>
      <c r="BK113" s="910"/>
      <c r="BL113" s="910"/>
      <c r="BM113" s="910"/>
      <c r="BN113" s="910"/>
      <c r="BO113" s="910"/>
      <c r="BP113" s="911"/>
      <c r="BQ113" s="912">
        <v>615271</v>
      </c>
      <c r="BR113" s="913"/>
      <c r="BS113" s="913"/>
      <c r="BT113" s="913"/>
      <c r="BU113" s="913"/>
      <c r="BV113" s="913">
        <v>621593</v>
      </c>
      <c r="BW113" s="913"/>
      <c r="BX113" s="913"/>
      <c r="BY113" s="913"/>
      <c r="BZ113" s="913"/>
      <c r="CA113" s="913">
        <v>714872</v>
      </c>
      <c r="CB113" s="913"/>
      <c r="CC113" s="913"/>
      <c r="CD113" s="913"/>
      <c r="CE113" s="913"/>
      <c r="CF113" s="907">
        <v>4.5</v>
      </c>
      <c r="CG113" s="908"/>
      <c r="CH113" s="908"/>
      <c r="CI113" s="908"/>
      <c r="CJ113" s="908"/>
      <c r="CK113" s="935"/>
      <c r="CL113" s="936"/>
      <c r="CM113" s="909" t="s">
        <v>429</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2">
      <c r="A114" s="941"/>
      <c r="B114" s="942"/>
      <c r="C114" s="910" t="s">
        <v>430</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69244</v>
      </c>
      <c r="AB114" s="946"/>
      <c r="AC114" s="946"/>
      <c r="AD114" s="946"/>
      <c r="AE114" s="947"/>
      <c r="AF114" s="948">
        <v>60856</v>
      </c>
      <c r="AG114" s="946"/>
      <c r="AH114" s="946"/>
      <c r="AI114" s="946"/>
      <c r="AJ114" s="947"/>
      <c r="AK114" s="948">
        <v>54913</v>
      </c>
      <c r="AL114" s="946"/>
      <c r="AM114" s="946"/>
      <c r="AN114" s="946"/>
      <c r="AO114" s="947"/>
      <c r="AP114" s="949">
        <v>0.3</v>
      </c>
      <c r="AQ114" s="950"/>
      <c r="AR114" s="950"/>
      <c r="AS114" s="950"/>
      <c r="AT114" s="951"/>
      <c r="AU114" s="895"/>
      <c r="AV114" s="896"/>
      <c r="AW114" s="896"/>
      <c r="AX114" s="896"/>
      <c r="AY114" s="896"/>
      <c r="AZ114" s="909" t="s">
        <v>431</v>
      </c>
      <c r="BA114" s="910"/>
      <c r="BB114" s="910"/>
      <c r="BC114" s="910"/>
      <c r="BD114" s="910"/>
      <c r="BE114" s="910"/>
      <c r="BF114" s="910"/>
      <c r="BG114" s="910"/>
      <c r="BH114" s="910"/>
      <c r="BI114" s="910"/>
      <c r="BJ114" s="910"/>
      <c r="BK114" s="910"/>
      <c r="BL114" s="910"/>
      <c r="BM114" s="910"/>
      <c r="BN114" s="910"/>
      <c r="BO114" s="910"/>
      <c r="BP114" s="911"/>
      <c r="BQ114" s="912">
        <v>1572630</v>
      </c>
      <c r="BR114" s="913"/>
      <c r="BS114" s="913"/>
      <c r="BT114" s="913"/>
      <c r="BU114" s="913"/>
      <c r="BV114" s="913">
        <v>1462229</v>
      </c>
      <c r="BW114" s="913"/>
      <c r="BX114" s="913"/>
      <c r="BY114" s="913"/>
      <c r="BZ114" s="913"/>
      <c r="CA114" s="913">
        <v>1521688</v>
      </c>
      <c r="CB114" s="913"/>
      <c r="CC114" s="913"/>
      <c r="CD114" s="913"/>
      <c r="CE114" s="913"/>
      <c r="CF114" s="907">
        <v>9.6</v>
      </c>
      <c r="CG114" s="908"/>
      <c r="CH114" s="908"/>
      <c r="CI114" s="908"/>
      <c r="CJ114" s="908"/>
      <c r="CK114" s="935"/>
      <c r="CL114" s="936"/>
      <c r="CM114" s="909" t="s">
        <v>432</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2">
      <c r="A115" s="941"/>
      <c r="B115" s="942"/>
      <c r="C115" s="910" t="s">
        <v>433</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22481</v>
      </c>
      <c r="AB115" s="925"/>
      <c r="AC115" s="925"/>
      <c r="AD115" s="925"/>
      <c r="AE115" s="926"/>
      <c r="AF115" s="927">
        <v>21055</v>
      </c>
      <c r="AG115" s="925"/>
      <c r="AH115" s="925"/>
      <c r="AI115" s="925"/>
      <c r="AJ115" s="926"/>
      <c r="AK115" s="927">
        <v>16259</v>
      </c>
      <c r="AL115" s="925"/>
      <c r="AM115" s="925"/>
      <c r="AN115" s="925"/>
      <c r="AO115" s="926"/>
      <c r="AP115" s="928">
        <v>0.1</v>
      </c>
      <c r="AQ115" s="929"/>
      <c r="AR115" s="929"/>
      <c r="AS115" s="929"/>
      <c r="AT115" s="930"/>
      <c r="AU115" s="895"/>
      <c r="AV115" s="896"/>
      <c r="AW115" s="896"/>
      <c r="AX115" s="896"/>
      <c r="AY115" s="896"/>
      <c r="AZ115" s="909" t="s">
        <v>434</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435</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2">
      <c r="A116" s="943"/>
      <c r="B116" s="944"/>
      <c r="C116" s="952" t="s">
        <v>436</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v>34</v>
      </c>
      <c r="AB116" s="946"/>
      <c r="AC116" s="946"/>
      <c r="AD116" s="946"/>
      <c r="AE116" s="947"/>
      <c r="AF116" s="948">
        <v>38</v>
      </c>
      <c r="AG116" s="946"/>
      <c r="AH116" s="946"/>
      <c r="AI116" s="946"/>
      <c r="AJ116" s="947"/>
      <c r="AK116" s="948">
        <v>46</v>
      </c>
      <c r="AL116" s="946"/>
      <c r="AM116" s="946"/>
      <c r="AN116" s="946"/>
      <c r="AO116" s="947"/>
      <c r="AP116" s="949">
        <v>0</v>
      </c>
      <c r="AQ116" s="950"/>
      <c r="AR116" s="950"/>
      <c r="AS116" s="950"/>
      <c r="AT116" s="951"/>
      <c r="AU116" s="895"/>
      <c r="AV116" s="896"/>
      <c r="AW116" s="896"/>
      <c r="AX116" s="896"/>
      <c r="AY116" s="896"/>
      <c r="AZ116" s="954" t="s">
        <v>437</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438</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v>34118</v>
      </c>
      <c r="DH116" s="946"/>
      <c r="DI116" s="946"/>
      <c r="DJ116" s="946"/>
      <c r="DK116" s="947"/>
      <c r="DL116" s="948">
        <v>20941</v>
      </c>
      <c r="DM116" s="946"/>
      <c r="DN116" s="946"/>
      <c r="DO116" s="946"/>
      <c r="DP116" s="947"/>
      <c r="DQ116" s="948">
        <v>9158</v>
      </c>
      <c r="DR116" s="946"/>
      <c r="DS116" s="946"/>
      <c r="DT116" s="946"/>
      <c r="DU116" s="947"/>
      <c r="DV116" s="949">
        <v>0.1</v>
      </c>
      <c r="DW116" s="950"/>
      <c r="DX116" s="950"/>
      <c r="DY116" s="950"/>
      <c r="DZ116" s="951"/>
    </row>
    <row r="117" spans="1:130" s="224" customFormat="1" ht="26.25" customHeight="1" x14ac:dyDescent="0.2">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439</v>
      </c>
      <c r="Z117" s="881"/>
      <c r="AA117" s="965">
        <v>3709244</v>
      </c>
      <c r="AB117" s="966"/>
      <c r="AC117" s="966"/>
      <c r="AD117" s="966"/>
      <c r="AE117" s="967"/>
      <c r="AF117" s="968">
        <v>3664913</v>
      </c>
      <c r="AG117" s="966"/>
      <c r="AH117" s="966"/>
      <c r="AI117" s="966"/>
      <c r="AJ117" s="967"/>
      <c r="AK117" s="968">
        <v>3744157</v>
      </c>
      <c r="AL117" s="966"/>
      <c r="AM117" s="966"/>
      <c r="AN117" s="966"/>
      <c r="AO117" s="967"/>
      <c r="AP117" s="969"/>
      <c r="AQ117" s="970"/>
      <c r="AR117" s="970"/>
      <c r="AS117" s="970"/>
      <c r="AT117" s="971"/>
      <c r="AU117" s="895"/>
      <c r="AV117" s="896"/>
      <c r="AW117" s="896"/>
      <c r="AX117" s="896"/>
      <c r="AY117" s="896"/>
      <c r="AZ117" s="961" t="s">
        <v>440</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441</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2">
      <c r="A118" s="899" t="s">
        <v>415</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412</v>
      </c>
      <c r="AB118" s="880"/>
      <c r="AC118" s="880"/>
      <c r="AD118" s="880"/>
      <c r="AE118" s="881"/>
      <c r="AF118" s="879" t="s">
        <v>413</v>
      </c>
      <c r="AG118" s="880"/>
      <c r="AH118" s="880"/>
      <c r="AI118" s="880"/>
      <c r="AJ118" s="881"/>
      <c r="AK118" s="879" t="s">
        <v>294</v>
      </c>
      <c r="AL118" s="880"/>
      <c r="AM118" s="880"/>
      <c r="AN118" s="880"/>
      <c r="AO118" s="881"/>
      <c r="AP118" s="957" t="s">
        <v>414</v>
      </c>
      <c r="AQ118" s="958"/>
      <c r="AR118" s="958"/>
      <c r="AS118" s="958"/>
      <c r="AT118" s="959"/>
      <c r="AU118" s="895"/>
      <c r="AV118" s="896"/>
      <c r="AW118" s="896"/>
      <c r="AX118" s="896"/>
      <c r="AY118" s="896"/>
      <c r="AZ118" s="960" t="s">
        <v>442</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443</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2">
      <c r="A119" s="1043" t="s">
        <v>418</v>
      </c>
      <c r="B119" s="934"/>
      <c r="C119" s="916" t="s">
        <v>419</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7" t="s">
        <v>177</v>
      </c>
      <c r="BA119" s="247"/>
      <c r="BB119" s="247"/>
      <c r="BC119" s="247"/>
      <c r="BD119" s="247"/>
      <c r="BE119" s="247"/>
      <c r="BF119" s="247"/>
      <c r="BG119" s="247"/>
      <c r="BH119" s="247"/>
      <c r="BI119" s="247"/>
      <c r="BJ119" s="247"/>
      <c r="BK119" s="247"/>
      <c r="BL119" s="247"/>
      <c r="BM119" s="247"/>
      <c r="BN119" s="247"/>
      <c r="BO119" s="964" t="s">
        <v>444</v>
      </c>
      <c r="BP119" s="992"/>
      <c r="BQ119" s="986">
        <v>40837356</v>
      </c>
      <c r="BR119" s="987"/>
      <c r="BS119" s="987"/>
      <c r="BT119" s="987"/>
      <c r="BU119" s="987"/>
      <c r="BV119" s="987">
        <v>39214589</v>
      </c>
      <c r="BW119" s="987"/>
      <c r="BX119" s="987"/>
      <c r="BY119" s="987"/>
      <c r="BZ119" s="987"/>
      <c r="CA119" s="987">
        <v>38300226</v>
      </c>
      <c r="CB119" s="987"/>
      <c r="CC119" s="987"/>
      <c r="CD119" s="987"/>
      <c r="CE119" s="987"/>
      <c r="CF119" s="988"/>
      <c r="CG119" s="989"/>
      <c r="CH119" s="989"/>
      <c r="CI119" s="989"/>
      <c r="CJ119" s="990"/>
      <c r="CK119" s="937"/>
      <c r="CL119" s="938"/>
      <c r="CM119" s="960" t="s">
        <v>445</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2">
      <c r="A120" s="1044"/>
      <c r="B120" s="936"/>
      <c r="C120" s="909" t="s">
        <v>422</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446</v>
      </c>
      <c r="AV120" s="979"/>
      <c r="AW120" s="979"/>
      <c r="AX120" s="979"/>
      <c r="AY120" s="980"/>
      <c r="AZ120" s="916" t="s">
        <v>447</v>
      </c>
      <c r="BA120" s="884"/>
      <c r="BB120" s="884"/>
      <c r="BC120" s="884"/>
      <c r="BD120" s="884"/>
      <c r="BE120" s="884"/>
      <c r="BF120" s="884"/>
      <c r="BG120" s="884"/>
      <c r="BH120" s="884"/>
      <c r="BI120" s="884"/>
      <c r="BJ120" s="884"/>
      <c r="BK120" s="884"/>
      <c r="BL120" s="884"/>
      <c r="BM120" s="884"/>
      <c r="BN120" s="884"/>
      <c r="BO120" s="884"/>
      <c r="BP120" s="885"/>
      <c r="BQ120" s="917">
        <v>2500512</v>
      </c>
      <c r="BR120" s="918"/>
      <c r="BS120" s="918"/>
      <c r="BT120" s="918"/>
      <c r="BU120" s="918"/>
      <c r="BV120" s="918">
        <v>3336554</v>
      </c>
      <c r="BW120" s="918"/>
      <c r="BX120" s="918"/>
      <c r="BY120" s="918"/>
      <c r="BZ120" s="918"/>
      <c r="CA120" s="918">
        <v>3752603</v>
      </c>
      <c r="CB120" s="918"/>
      <c r="CC120" s="918"/>
      <c r="CD120" s="918"/>
      <c r="CE120" s="918"/>
      <c r="CF120" s="931">
        <v>23.6</v>
      </c>
      <c r="CG120" s="932"/>
      <c r="CH120" s="932"/>
      <c r="CI120" s="932"/>
      <c r="CJ120" s="932"/>
      <c r="CK120" s="993" t="s">
        <v>448</v>
      </c>
      <c r="CL120" s="994"/>
      <c r="CM120" s="994"/>
      <c r="CN120" s="994"/>
      <c r="CO120" s="995"/>
      <c r="CP120" s="1001" t="s">
        <v>395</v>
      </c>
      <c r="CQ120" s="1002"/>
      <c r="CR120" s="1002"/>
      <c r="CS120" s="1002"/>
      <c r="CT120" s="1002"/>
      <c r="CU120" s="1002"/>
      <c r="CV120" s="1002"/>
      <c r="CW120" s="1002"/>
      <c r="CX120" s="1002"/>
      <c r="CY120" s="1002"/>
      <c r="CZ120" s="1002"/>
      <c r="DA120" s="1002"/>
      <c r="DB120" s="1002"/>
      <c r="DC120" s="1002"/>
      <c r="DD120" s="1002"/>
      <c r="DE120" s="1002"/>
      <c r="DF120" s="1003"/>
      <c r="DG120" s="917">
        <v>4523185</v>
      </c>
      <c r="DH120" s="918"/>
      <c r="DI120" s="918"/>
      <c r="DJ120" s="918"/>
      <c r="DK120" s="918"/>
      <c r="DL120" s="918">
        <v>4099762</v>
      </c>
      <c r="DM120" s="918"/>
      <c r="DN120" s="918"/>
      <c r="DO120" s="918"/>
      <c r="DP120" s="918"/>
      <c r="DQ120" s="918">
        <v>4037144</v>
      </c>
      <c r="DR120" s="918"/>
      <c r="DS120" s="918"/>
      <c r="DT120" s="918"/>
      <c r="DU120" s="918"/>
      <c r="DV120" s="919">
        <v>25.4</v>
      </c>
      <c r="DW120" s="919"/>
      <c r="DX120" s="919"/>
      <c r="DY120" s="919"/>
      <c r="DZ120" s="920"/>
    </row>
    <row r="121" spans="1:130" s="224" customFormat="1" ht="26.25" customHeight="1" x14ac:dyDescent="0.2">
      <c r="A121" s="1044"/>
      <c r="B121" s="936"/>
      <c r="C121" s="961" t="s">
        <v>449</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450</v>
      </c>
      <c r="BA121" s="910"/>
      <c r="BB121" s="910"/>
      <c r="BC121" s="910"/>
      <c r="BD121" s="910"/>
      <c r="BE121" s="910"/>
      <c r="BF121" s="910"/>
      <c r="BG121" s="910"/>
      <c r="BH121" s="910"/>
      <c r="BI121" s="910"/>
      <c r="BJ121" s="910"/>
      <c r="BK121" s="910"/>
      <c r="BL121" s="910"/>
      <c r="BM121" s="910"/>
      <c r="BN121" s="910"/>
      <c r="BO121" s="910"/>
      <c r="BP121" s="911"/>
      <c r="BQ121" s="912">
        <v>4527508</v>
      </c>
      <c r="BR121" s="913"/>
      <c r="BS121" s="913"/>
      <c r="BT121" s="913"/>
      <c r="BU121" s="913"/>
      <c r="BV121" s="913">
        <v>4289321</v>
      </c>
      <c r="BW121" s="913"/>
      <c r="BX121" s="913"/>
      <c r="BY121" s="913"/>
      <c r="BZ121" s="913"/>
      <c r="CA121" s="913">
        <v>4178574</v>
      </c>
      <c r="CB121" s="913"/>
      <c r="CC121" s="913"/>
      <c r="CD121" s="913"/>
      <c r="CE121" s="913"/>
      <c r="CF121" s="907">
        <v>26.3</v>
      </c>
      <c r="CG121" s="908"/>
      <c r="CH121" s="908"/>
      <c r="CI121" s="908"/>
      <c r="CJ121" s="908"/>
      <c r="CK121" s="996"/>
      <c r="CL121" s="997"/>
      <c r="CM121" s="997"/>
      <c r="CN121" s="997"/>
      <c r="CO121" s="998"/>
      <c r="CP121" s="1006" t="s">
        <v>393</v>
      </c>
      <c r="CQ121" s="1007"/>
      <c r="CR121" s="1007"/>
      <c r="CS121" s="1007"/>
      <c r="CT121" s="1007"/>
      <c r="CU121" s="1007"/>
      <c r="CV121" s="1007"/>
      <c r="CW121" s="1007"/>
      <c r="CX121" s="1007"/>
      <c r="CY121" s="1007"/>
      <c r="CZ121" s="1007"/>
      <c r="DA121" s="1007"/>
      <c r="DB121" s="1007"/>
      <c r="DC121" s="1007"/>
      <c r="DD121" s="1007"/>
      <c r="DE121" s="1007"/>
      <c r="DF121" s="1008"/>
      <c r="DG121" s="912">
        <v>3017487</v>
      </c>
      <c r="DH121" s="913"/>
      <c r="DI121" s="913"/>
      <c r="DJ121" s="913"/>
      <c r="DK121" s="913"/>
      <c r="DL121" s="913">
        <v>2815671</v>
      </c>
      <c r="DM121" s="913"/>
      <c r="DN121" s="913"/>
      <c r="DO121" s="913"/>
      <c r="DP121" s="913"/>
      <c r="DQ121" s="913">
        <v>2591863</v>
      </c>
      <c r="DR121" s="913"/>
      <c r="DS121" s="913"/>
      <c r="DT121" s="913"/>
      <c r="DU121" s="913"/>
      <c r="DV121" s="914">
        <v>16.3</v>
      </c>
      <c r="DW121" s="914"/>
      <c r="DX121" s="914"/>
      <c r="DY121" s="914"/>
      <c r="DZ121" s="915"/>
    </row>
    <row r="122" spans="1:130" s="224" customFormat="1" ht="26.25" customHeight="1" x14ac:dyDescent="0.2">
      <c r="A122" s="1044"/>
      <c r="B122" s="936"/>
      <c r="C122" s="909" t="s">
        <v>432</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451</v>
      </c>
      <c r="BA122" s="952"/>
      <c r="BB122" s="952"/>
      <c r="BC122" s="952"/>
      <c r="BD122" s="952"/>
      <c r="BE122" s="952"/>
      <c r="BF122" s="952"/>
      <c r="BG122" s="952"/>
      <c r="BH122" s="952"/>
      <c r="BI122" s="952"/>
      <c r="BJ122" s="952"/>
      <c r="BK122" s="952"/>
      <c r="BL122" s="952"/>
      <c r="BM122" s="952"/>
      <c r="BN122" s="952"/>
      <c r="BO122" s="952"/>
      <c r="BP122" s="953"/>
      <c r="BQ122" s="986">
        <v>25728920</v>
      </c>
      <c r="BR122" s="987"/>
      <c r="BS122" s="987"/>
      <c r="BT122" s="987"/>
      <c r="BU122" s="987"/>
      <c r="BV122" s="987">
        <v>24671273</v>
      </c>
      <c r="BW122" s="987"/>
      <c r="BX122" s="987"/>
      <c r="BY122" s="987"/>
      <c r="BZ122" s="987"/>
      <c r="CA122" s="987">
        <v>23750113</v>
      </c>
      <c r="CB122" s="987"/>
      <c r="CC122" s="987"/>
      <c r="CD122" s="987"/>
      <c r="CE122" s="987"/>
      <c r="CF122" s="1004">
        <v>149.4</v>
      </c>
      <c r="CG122" s="1005"/>
      <c r="CH122" s="1005"/>
      <c r="CI122" s="1005"/>
      <c r="CJ122" s="1005"/>
      <c r="CK122" s="996"/>
      <c r="CL122" s="997"/>
      <c r="CM122" s="997"/>
      <c r="CN122" s="997"/>
      <c r="CO122" s="998"/>
      <c r="CP122" s="1006" t="s">
        <v>396</v>
      </c>
      <c r="CQ122" s="1007"/>
      <c r="CR122" s="1007"/>
      <c r="CS122" s="1007"/>
      <c r="CT122" s="1007"/>
      <c r="CU122" s="1007"/>
      <c r="CV122" s="1007"/>
      <c r="CW122" s="1007"/>
      <c r="CX122" s="1007"/>
      <c r="CY122" s="1007"/>
      <c r="CZ122" s="1007"/>
      <c r="DA122" s="1007"/>
      <c r="DB122" s="1007"/>
      <c r="DC122" s="1007"/>
      <c r="DD122" s="1007"/>
      <c r="DE122" s="1007"/>
      <c r="DF122" s="1008"/>
      <c r="DG122" s="912">
        <v>229738</v>
      </c>
      <c r="DH122" s="913"/>
      <c r="DI122" s="913"/>
      <c r="DJ122" s="913"/>
      <c r="DK122" s="913"/>
      <c r="DL122" s="913">
        <v>230323</v>
      </c>
      <c r="DM122" s="913"/>
      <c r="DN122" s="913"/>
      <c r="DO122" s="913"/>
      <c r="DP122" s="913"/>
      <c r="DQ122" s="913">
        <v>236034</v>
      </c>
      <c r="DR122" s="913"/>
      <c r="DS122" s="913"/>
      <c r="DT122" s="913"/>
      <c r="DU122" s="913"/>
      <c r="DV122" s="914">
        <v>1.5</v>
      </c>
      <c r="DW122" s="914"/>
      <c r="DX122" s="914"/>
      <c r="DY122" s="914"/>
      <c r="DZ122" s="915"/>
    </row>
    <row r="123" spans="1:130" s="224" customFormat="1" ht="26.25" customHeight="1" x14ac:dyDescent="0.2">
      <c r="A123" s="1044"/>
      <c r="B123" s="936"/>
      <c r="C123" s="909" t="s">
        <v>438</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v>15700</v>
      </c>
      <c r="AB123" s="946"/>
      <c r="AC123" s="946"/>
      <c r="AD123" s="946"/>
      <c r="AE123" s="947"/>
      <c r="AF123" s="948">
        <v>13718</v>
      </c>
      <c r="AG123" s="946"/>
      <c r="AH123" s="946"/>
      <c r="AI123" s="946"/>
      <c r="AJ123" s="947"/>
      <c r="AK123" s="948">
        <v>14422</v>
      </c>
      <c r="AL123" s="946"/>
      <c r="AM123" s="946"/>
      <c r="AN123" s="946"/>
      <c r="AO123" s="947"/>
      <c r="AP123" s="949">
        <v>0.1</v>
      </c>
      <c r="AQ123" s="950"/>
      <c r="AR123" s="950"/>
      <c r="AS123" s="950"/>
      <c r="AT123" s="951"/>
      <c r="AU123" s="984"/>
      <c r="AV123" s="985"/>
      <c r="AW123" s="985"/>
      <c r="AX123" s="985"/>
      <c r="AY123" s="985"/>
      <c r="AZ123" s="247" t="s">
        <v>177</v>
      </c>
      <c r="BA123" s="247"/>
      <c r="BB123" s="247"/>
      <c r="BC123" s="247"/>
      <c r="BD123" s="247"/>
      <c r="BE123" s="247"/>
      <c r="BF123" s="247"/>
      <c r="BG123" s="247"/>
      <c r="BH123" s="247"/>
      <c r="BI123" s="247"/>
      <c r="BJ123" s="247"/>
      <c r="BK123" s="247"/>
      <c r="BL123" s="247"/>
      <c r="BM123" s="247"/>
      <c r="BN123" s="247"/>
      <c r="BO123" s="964" t="s">
        <v>452</v>
      </c>
      <c r="BP123" s="992"/>
      <c r="BQ123" s="1050">
        <v>32756940</v>
      </c>
      <c r="BR123" s="1051"/>
      <c r="BS123" s="1051"/>
      <c r="BT123" s="1051"/>
      <c r="BU123" s="1051"/>
      <c r="BV123" s="1051">
        <v>32297148</v>
      </c>
      <c r="BW123" s="1051"/>
      <c r="BX123" s="1051"/>
      <c r="BY123" s="1051"/>
      <c r="BZ123" s="1051"/>
      <c r="CA123" s="1051">
        <v>31681290</v>
      </c>
      <c r="CB123" s="1051"/>
      <c r="CC123" s="1051"/>
      <c r="CD123" s="1051"/>
      <c r="CE123" s="1051"/>
      <c r="CF123" s="988"/>
      <c r="CG123" s="989"/>
      <c r="CH123" s="989"/>
      <c r="CI123" s="989"/>
      <c r="CJ123" s="990"/>
      <c r="CK123" s="996"/>
      <c r="CL123" s="997"/>
      <c r="CM123" s="997"/>
      <c r="CN123" s="997"/>
      <c r="CO123" s="998"/>
      <c r="CP123" s="1006" t="s">
        <v>392</v>
      </c>
      <c r="CQ123" s="1007"/>
      <c r="CR123" s="1007"/>
      <c r="CS123" s="1007"/>
      <c r="CT123" s="1007"/>
      <c r="CU123" s="1007"/>
      <c r="CV123" s="1007"/>
      <c r="CW123" s="1007"/>
      <c r="CX123" s="1007"/>
      <c r="CY123" s="1007"/>
      <c r="CZ123" s="1007"/>
      <c r="DA123" s="1007"/>
      <c r="DB123" s="1007"/>
      <c r="DC123" s="1007"/>
      <c r="DD123" s="1007"/>
      <c r="DE123" s="1007"/>
      <c r="DF123" s="1008"/>
      <c r="DG123" s="945">
        <v>75012</v>
      </c>
      <c r="DH123" s="946"/>
      <c r="DI123" s="946"/>
      <c r="DJ123" s="946"/>
      <c r="DK123" s="947"/>
      <c r="DL123" s="948">
        <v>68568</v>
      </c>
      <c r="DM123" s="946"/>
      <c r="DN123" s="946"/>
      <c r="DO123" s="946"/>
      <c r="DP123" s="947"/>
      <c r="DQ123" s="948">
        <v>62046</v>
      </c>
      <c r="DR123" s="946"/>
      <c r="DS123" s="946"/>
      <c r="DT123" s="946"/>
      <c r="DU123" s="947"/>
      <c r="DV123" s="949">
        <v>0.4</v>
      </c>
      <c r="DW123" s="950"/>
      <c r="DX123" s="950"/>
      <c r="DY123" s="950"/>
      <c r="DZ123" s="951"/>
    </row>
    <row r="124" spans="1:130" s="224" customFormat="1" ht="26.25" customHeight="1" thickBot="1" x14ac:dyDescent="0.25">
      <c r="A124" s="1044"/>
      <c r="B124" s="936"/>
      <c r="C124" s="909" t="s">
        <v>441</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453</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51.6</v>
      </c>
      <c r="BR124" s="1014"/>
      <c r="BS124" s="1014"/>
      <c r="BT124" s="1014"/>
      <c r="BU124" s="1014"/>
      <c r="BV124" s="1014">
        <v>44.8</v>
      </c>
      <c r="BW124" s="1014"/>
      <c r="BX124" s="1014"/>
      <c r="BY124" s="1014"/>
      <c r="BZ124" s="1014"/>
      <c r="CA124" s="1014">
        <v>41.6</v>
      </c>
      <c r="CB124" s="1014"/>
      <c r="CC124" s="1014"/>
      <c r="CD124" s="1014"/>
      <c r="CE124" s="1014"/>
      <c r="CF124" s="1015"/>
      <c r="CG124" s="1016"/>
      <c r="CH124" s="1016"/>
      <c r="CI124" s="1016"/>
      <c r="CJ124" s="1017"/>
      <c r="CK124" s="999"/>
      <c r="CL124" s="999"/>
      <c r="CM124" s="999"/>
      <c r="CN124" s="999"/>
      <c r="CO124" s="1000"/>
      <c r="CP124" s="1006" t="s">
        <v>454</v>
      </c>
      <c r="CQ124" s="1007"/>
      <c r="CR124" s="1007"/>
      <c r="CS124" s="1007"/>
      <c r="CT124" s="1007"/>
      <c r="CU124" s="1007"/>
      <c r="CV124" s="1007"/>
      <c r="CW124" s="1007"/>
      <c r="CX124" s="1007"/>
      <c r="CY124" s="1007"/>
      <c r="CZ124" s="1007"/>
      <c r="DA124" s="1007"/>
      <c r="DB124" s="1007"/>
      <c r="DC124" s="1007"/>
      <c r="DD124" s="1007"/>
      <c r="DE124" s="1007"/>
      <c r="DF124" s="1008"/>
      <c r="DG124" s="991">
        <v>13990</v>
      </c>
      <c r="DH124" s="973"/>
      <c r="DI124" s="973"/>
      <c r="DJ124" s="973"/>
      <c r="DK124" s="974"/>
      <c r="DL124" s="972">
        <v>15608</v>
      </c>
      <c r="DM124" s="973"/>
      <c r="DN124" s="973"/>
      <c r="DO124" s="973"/>
      <c r="DP124" s="974"/>
      <c r="DQ124" s="972">
        <v>17358</v>
      </c>
      <c r="DR124" s="973"/>
      <c r="DS124" s="973"/>
      <c r="DT124" s="973"/>
      <c r="DU124" s="974"/>
      <c r="DV124" s="975">
        <v>0.1</v>
      </c>
      <c r="DW124" s="976"/>
      <c r="DX124" s="976"/>
      <c r="DY124" s="976"/>
      <c r="DZ124" s="977"/>
    </row>
    <row r="125" spans="1:130" s="224" customFormat="1" ht="26.25" customHeight="1" x14ac:dyDescent="0.2">
      <c r="A125" s="1044"/>
      <c r="B125" s="936"/>
      <c r="C125" s="909" t="s">
        <v>443</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455</v>
      </c>
      <c r="CL125" s="994"/>
      <c r="CM125" s="994"/>
      <c r="CN125" s="994"/>
      <c r="CO125" s="995"/>
      <c r="CP125" s="916" t="s">
        <v>456</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5">
      <c r="A126" s="1044"/>
      <c r="B126" s="936"/>
      <c r="C126" s="909" t="s">
        <v>445</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457</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2">
      <c r="A127" s="1045"/>
      <c r="B127" s="938"/>
      <c r="C127" s="960" t="s">
        <v>458</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v>6781</v>
      </c>
      <c r="AB127" s="946"/>
      <c r="AC127" s="946"/>
      <c r="AD127" s="946"/>
      <c r="AE127" s="947"/>
      <c r="AF127" s="948">
        <v>7337</v>
      </c>
      <c r="AG127" s="946"/>
      <c r="AH127" s="946"/>
      <c r="AI127" s="946"/>
      <c r="AJ127" s="947"/>
      <c r="AK127" s="948">
        <v>1837</v>
      </c>
      <c r="AL127" s="946"/>
      <c r="AM127" s="946"/>
      <c r="AN127" s="946"/>
      <c r="AO127" s="947"/>
      <c r="AP127" s="949">
        <v>0</v>
      </c>
      <c r="AQ127" s="950"/>
      <c r="AR127" s="950"/>
      <c r="AS127" s="950"/>
      <c r="AT127" s="951"/>
      <c r="AU127" s="226"/>
      <c r="AV127" s="226"/>
      <c r="AW127" s="226"/>
      <c r="AX127" s="1018" t="s">
        <v>459</v>
      </c>
      <c r="AY127" s="1019"/>
      <c r="AZ127" s="1019"/>
      <c r="BA127" s="1019"/>
      <c r="BB127" s="1019"/>
      <c r="BC127" s="1019"/>
      <c r="BD127" s="1019"/>
      <c r="BE127" s="1020"/>
      <c r="BF127" s="1021" t="s">
        <v>460</v>
      </c>
      <c r="BG127" s="1019"/>
      <c r="BH127" s="1019"/>
      <c r="BI127" s="1019"/>
      <c r="BJ127" s="1019"/>
      <c r="BK127" s="1019"/>
      <c r="BL127" s="1020"/>
      <c r="BM127" s="1021" t="s">
        <v>461</v>
      </c>
      <c r="BN127" s="1019"/>
      <c r="BO127" s="1019"/>
      <c r="BP127" s="1019"/>
      <c r="BQ127" s="1019"/>
      <c r="BR127" s="1019"/>
      <c r="BS127" s="1020"/>
      <c r="BT127" s="1021" t="s">
        <v>462</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463</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5">
      <c r="A128" s="1028" t="s">
        <v>464</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465</v>
      </c>
      <c r="X128" s="1030"/>
      <c r="Y128" s="1030"/>
      <c r="Z128" s="1031"/>
      <c r="AA128" s="1032">
        <v>462884</v>
      </c>
      <c r="AB128" s="1033"/>
      <c r="AC128" s="1033"/>
      <c r="AD128" s="1033"/>
      <c r="AE128" s="1034"/>
      <c r="AF128" s="1035">
        <v>447296</v>
      </c>
      <c r="AG128" s="1033"/>
      <c r="AH128" s="1033"/>
      <c r="AI128" s="1033"/>
      <c r="AJ128" s="1034"/>
      <c r="AK128" s="1035">
        <v>450988</v>
      </c>
      <c r="AL128" s="1033"/>
      <c r="AM128" s="1033"/>
      <c r="AN128" s="1033"/>
      <c r="AO128" s="1034"/>
      <c r="AP128" s="1036"/>
      <c r="AQ128" s="1037"/>
      <c r="AR128" s="1037"/>
      <c r="AS128" s="1037"/>
      <c r="AT128" s="1038"/>
      <c r="AU128" s="226"/>
      <c r="AV128" s="226"/>
      <c r="AW128" s="226"/>
      <c r="AX128" s="883" t="s">
        <v>466</v>
      </c>
      <c r="AY128" s="884"/>
      <c r="AZ128" s="884"/>
      <c r="BA128" s="884"/>
      <c r="BB128" s="884"/>
      <c r="BC128" s="884"/>
      <c r="BD128" s="884"/>
      <c r="BE128" s="885"/>
      <c r="BF128" s="1039" t="s">
        <v>122</v>
      </c>
      <c r="BG128" s="1040"/>
      <c r="BH128" s="1040"/>
      <c r="BI128" s="1040"/>
      <c r="BJ128" s="1040"/>
      <c r="BK128" s="1040"/>
      <c r="BL128" s="1041"/>
      <c r="BM128" s="1039">
        <v>12.58</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467</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2">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468</v>
      </c>
      <c r="X129" s="1058"/>
      <c r="Y129" s="1058"/>
      <c r="Z129" s="1059"/>
      <c r="AA129" s="945">
        <v>17906874</v>
      </c>
      <c r="AB129" s="946"/>
      <c r="AC129" s="946"/>
      <c r="AD129" s="946"/>
      <c r="AE129" s="947"/>
      <c r="AF129" s="948">
        <v>17637435</v>
      </c>
      <c r="AG129" s="946"/>
      <c r="AH129" s="946"/>
      <c r="AI129" s="946"/>
      <c r="AJ129" s="947"/>
      <c r="AK129" s="948">
        <v>18160204</v>
      </c>
      <c r="AL129" s="946"/>
      <c r="AM129" s="946"/>
      <c r="AN129" s="946"/>
      <c r="AO129" s="947"/>
      <c r="AP129" s="1060"/>
      <c r="AQ129" s="1061"/>
      <c r="AR129" s="1061"/>
      <c r="AS129" s="1061"/>
      <c r="AT129" s="1062"/>
      <c r="AU129" s="227"/>
      <c r="AV129" s="227"/>
      <c r="AW129" s="227"/>
      <c r="AX129" s="1052" t="s">
        <v>469</v>
      </c>
      <c r="AY129" s="910"/>
      <c r="AZ129" s="910"/>
      <c r="BA129" s="910"/>
      <c r="BB129" s="910"/>
      <c r="BC129" s="910"/>
      <c r="BD129" s="910"/>
      <c r="BE129" s="911"/>
      <c r="BF129" s="1053" t="s">
        <v>122</v>
      </c>
      <c r="BG129" s="1054"/>
      <c r="BH129" s="1054"/>
      <c r="BI129" s="1054"/>
      <c r="BJ129" s="1054"/>
      <c r="BK129" s="1054"/>
      <c r="BL129" s="1055"/>
      <c r="BM129" s="1053">
        <v>17.579999999999998</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470</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471</v>
      </c>
      <c r="X130" s="1058"/>
      <c r="Y130" s="1058"/>
      <c r="Z130" s="1059"/>
      <c r="AA130" s="945">
        <v>2251756</v>
      </c>
      <c r="AB130" s="946"/>
      <c r="AC130" s="946"/>
      <c r="AD130" s="946"/>
      <c r="AE130" s="947"/>
      <c r="AF130" s="948">
        <v>2218762</v>
      </c>
      <c r="AG130" s="946"/>
      <c r="AH130" s="946"/>
      <c r="AI130" s="946"/>
      <c r="AJ130" s="947"/>
      <c r="AK130" s="948">
        <v>2264595</v>
      </c>
      <c r="AL130" s="946"/>
      <c r="AM130" s="946"/>
      <c r="AN130" s="946"/>
      <c r="AO130" s="947"/>
      <c r="AP130" s="1060"/>
      <c r="AQ130" s="1061"/>
      <c r="AR130" s="1061"/>
      <c r="AS130" s="1061"/>
      <c r="AT130" s="1062"/>
      <c r="AU130" s="227"/>
      <c r="AV130" s="227"/>
      <c r="AW130" s="227"/>
      <c r="AX130" s="1052" t="s">
        <v>472</v>
      </c>
      <c r="AY130" s="910"/>
      <c r="AZ130" s="910"/>
      <c r="BA130" s="910"/>
      <c r="BB130" s="910"/>
      <c r="BC130" s="910"/>
      <c r="BD130" s="910"/>
      <c r="BE130" s="911"/>
      <c r="BF130" s="1088">
        <v>6.4</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473</v>
      </c>
      <c r="X131" s="1095"/>
      <c r="Y131" s="1095"/>
      <c r="Z131" s="1096"/>
      <c r="AA131" s="991">
        <v>15655118</v>
      </c>
      <c r="AB131" s="973"/>
      <c r="AC131" s="973"/>
      <c r="AD131" s="973"/>
      <c r="AE131" s="974"/>
      <c r="AF131" s="972">
        <v>15418673</v>
      </c>
      <c r="AG131" s="973"/>
      <c r="AH131" s="973"/>
      <c r="AI131" s="973"/>
      <c r="AJ131" s="974"/>
      <c r="AK131" s="972">
        <v>15895609</v>
      </c>
      <c r="AL131" s="973"/>
      <c r="AM131" s="973"/>
      <c r="AN131" s="973"/>
      <c r="AO131" s="974"/>
      <c r="AP131" s="1097"/>
      <c r="AQ131" s="1098"/>
      <c r="AR131" s="1098"/>
      <c r="AS131" s="1098"/>
      <c r="AT131" s="1099"/>
      <c r="AU131" s="227"/>
      <c r="AV131" s="227"/>
      <c r="AW131" s="227"/>
      <c r="AX131" s="1070" t="s">
        <v>474</v>
      </c>
      <c r="AY131" s="713"/>
      <c r="AZ131" s="713"/>
      <c r="BA131" s="713"/>
      <c r="BB131" s="713"/>
      <c r="BC131" s="713"/>
      <c r="BD131" s="713"/>
      <c r="BE131" s="1023"/>
      <c r="BF131" s="1071">
        <v>41.6</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475</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476</v>
      </c>
      <c r="W132" s="1081"/>
      <c r="X132" s="1081"/>
      <c r="Y132" s="1081"/>
      <c r="Z132" s="1082"/>
      <c r="AA132" s="1083">
        <v>6.3532194390000001</v>
      </c>
      <c r="AB132" s="1084"/>
      <c r="AC132" s="1084"/>
      <c r="AD132" s="1084"/>
      <c r="AE132" s="1085"/>
      <c r="AF132" s="1086">
        <v>6.4782163810000002</v>
      </c>
      <c r="AG132" s="1084"/>
      <c r="AH132" s="1084"/>
      <c r="AI132" s="1084"/>
      <c r="AJ132" s="1085"/>
      <c r="AK132" s="1086">
        <v>6.4708058680000002</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477</v>
      </c>
      <c r="W133" s="1064"/>
      <c r="X133" s="1064"/>
      <c r="Y133" s="1064"/>
      <c r="Z133" s="1065"/>
      <c r="AA133" s="1066">
        <v>6.8</v>
      </c>
      <c r="AB133" s="1067"/>
      <c r="AC133" s="1067"/>
      <c r="AD133" s="1067"/>
      <c r="AE133" s="1068"/>
      <c r="AF133" s="1066">
        <v>6.8</v>
      </c>
      <c r="AG133" s="1067"/>
      <c r="AH133" s="1067"/>
      <c r="AI133" s="1067"/>
      <c r="AJ133" s="1068"/>
      <c r="AK133" s="1066">
        <v>6.4</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yMoH2UzMdPe9O8QJQ2r3PQtAofREzrNAsiN+NvB37Dg0JhagOagTJUSe8tjc5k+NUNSVujlMDYuD9rrjETyK0w==" saltValue="aBXNXXF5RqqC1/XUgLcql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election activeCell="B1" sqref="B1"/>
    </sheetView>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478</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ASLwZbYofa68RKS7LITlw8vrDaN35McbPfpq53B/4TG494oGR8w+IQd+VOVdooHI07E1aer5mnEbe7FEEVHDHg==" saltValue="fl1Pud+3vAQme4ZAKZLMB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T1" zoomScaleNormal="10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UQW93kuby3Nx1dnXNnQOqsLiVJhOrHvBDy53ePOUT6pTbfAwOX/And2BiWea8r1vO5LzTVSRNf84ZyCIeyrjaQ==" saltValue="ufDRAKk77nYWopo1t2JJI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36"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479</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480</v>
      </c>
      <c r="AL6" s="260"/>
      <c r="AM6" s="260"/>
      <c r="AN6" s="260"/>
    </row>
    <row r="7" spans="1:46" ht="13.5" customHeight="1" x14ac:dyDescent="0.2">
      <c r="A7" s="259"/>
      <c r="AK7" s="262"/>
      <c r="AL7" s="263"/>
      <c r="AM7" s="263"/>
      <c r="AN7" s="264"/>
      <c r="AO7" s="1101" t="s">
        <v>481</v>
      </c>
      <c r="AP7" s="265"/>
      <c r="AQ7" s="266" t="s">
        <v>482</v>
      </c>
      <c r="AR7" s="267"/>
    </row>
    <row r="8" spans="1:46" ht="13" x14ac:dyDescent="0.2">
      <c r="A8" s="259"/>
      <c r="AK8" s="268"/>
      <c r="AL8" s="269"/>
      <c r="AM8" s="269"/>
      <c r="AN8" s="270"/>
      <c r="AO8" s="1102"/>
      <c r="AP8" s="271" t="s">
        <v>483</v>
      </c>
      <c r="AQ8" s="272" t="s">
        <v>484</v>
      </c>
      <c r="AR8" s="273" t="s">
        <v>485</v>
      </c>
    </row>
    <row r="9" spans="1:46" ht="13" x14ac:dyDescent="0.2">
      <c r="A9" s="259"/>
      <c r="AK9" s="1103" t="s">
        <v>486</v>
      </c>
      <c r="AL9" s="1104"/>
      <c r="AM9" s="1104"/>
      <c r="AN9" s="1105"/>
      <c r="AO9" s="274">
        <v>3817007</v>
      </c>
      <c r="AP9" s="274">
        <v>66216</v>
      </c>
      <c r="AQ9" s="275">
        <v>66486</v>
      </c>
      <c r="AR9" s="276">
        <v>-0.4</v>
      </c>
    </row>
    <row r="10" spans="1:46" ht="13.5" customHeight="1" x14ac:dyDescent="0.2">
      <c r="A10" s="259"/>
      <c r="AK10" s="1103" t="s">
        <v>487</v>
      </c>
      <c r="AL10" s="1104"/>
      <c r="AM10" s="1104"/>
      <c r="AN10" s="1105"/>
      <c r="AO10" s="277">
        <v>983129</v>
      </c>
      <c r="AP10" s="277">
        <v>17055</v>
      </c>
      <c r="AQ10" s="278">
        <v>6147</v>
      </c>
      <c r="AR10" s="279">
        <v>177.5</v>
      </c>
    </row>
    <row r="11" spans="1:46" ht="13.5" customHeight="1" x14ac:dyDescent="0.2">
      <c r="A11" s="259"/>
      <c r="AK11" s="1103" t="s">
        <v>488</v>
      </c>
      <c r="AL11" s="1104"/>
      <c r="AM11" s="1104"/>
      <c r="AN11" s="1105"/>
      <c r="AO11" s="277" t="s">
        <v>489</v>
      </c>
      <c r="AP11" s="277" t="s">
        <v>489</v>
      </c>
      <c r="AQ11" s="278">
        <v>1219</v>
      </c>
      <c r="AR11" s="279" t="s">
        <v>489</v>
      </c>
    </row>
    <row r="12" spans="1:46" ht="13.5" customHeight="1" x14ac:dyDescent="0.2">
      <c r="A12" s="259"/>
      <c r="AK12" s="1103" t="s">
        <v>490</v>
      </c>
      <c r="AL12" s="1104"/>
      <c r="AM12" s="1104"/>
      <c r="AN12" s="1105"/>
      <c r="AO12" s="277" t="s">
        <v>489</v>
      </c>
      <c r="AP12" s="277" t="s">
        <v>489</v>
      </c>
      <c r="AQ12" s="278">
        <v>9</v>
      </c>
      <c r="AR12" s="279" t="s">
        <v>489</v>
      </c>
    </row>
    <row r="13" spans="1:46" ht="13.5" customHeight="1" x14ac:dyDescent="0.2">
      <c r="A13" s="259"/>
      <c r="AK13" s="1103" t="s">
        <v>491</v>
      </c>
      <c r="AL13" s="1104"/>
      <c r="AM13" s="1104"/>
      <c r="AN13" s="1105"/>
      <c r="AO13" s="277">
        <v>297019</v>
      </c>
      <c r="AP13" s="277">
        <v>5153</v>
      </c>
      <c r="AQ13" s="278">
        <v>2955</v>
      </c>
      <c r="AR13" s="279">
        <v>74.400000000000006</v>
      </c>
    </row>
    <row r="14" spans="1:46" ht="13.5" customHeight="1" x14ac:dyDescent="0.2">
      <c r="A14" s="259"/>
      <c r="AK14" s="1103" t="s">
        <v>492</v>
      </c>
      <c r="AL14" s="1104"/>
      <c r="AM14" s="1104"/>
      <c r="AN14" s="1105"/>
      <c r="AO14" s="277">
        <v>117319</v>
      </c>
      <c r="AP14" s="277">
        <v>2035</v>
      </c>
      <c r="AQ14" s="278">
        <v>1434</v>
      </c>
      <c r="AR14" s="279">
        <v>41.9</v>
      </c>
    </row>
    <row r="15" spans="1:46" ht="13.5" customHeight="1" x14ac:dyDescent="0.2">
      <c r="A15" s="259"/>
      <c r="AK15" s="1106" t="s">
        <v>493</v>
      </c>
      <c r="AL15" s="1107"/>
      <c r="AM15" s="1107"/>
      <c r="AN15" s="1108"/>
      <c r="AO15" s="277">
        <v>-138669</v>
      </c>
      <c r="AP15" s="277">
        <v>-2406</v>
      </c>
      <c r="AQ15" s="278">
        <v>-3102</v>
      </c>
      <c r="AR15" s="279">
        <v>-22.4</v>
      </c>
    </row>
    <row r="16" spans="1:46" ht="13" x14ac:dyDescent="0.2">
      <c r="A16" s="259"/>
      <c r="AK16" s="1106" t="s">
        <v>177</v>
      </c>
      <c r="AL16" s="1107"/>
      <c r="AM16" s="1107"/>
      <c r="AN16" s="1108"/>
      <c r="AO16" s="277">
        <v>5075805</v>
      </c>
      <c r="AP16" s="277">
        <v>88053</v>
      </c>
      <c r="AQ16" s="278">
        <v>75147</v>
      </c>
      <c r="AR16" s="279">
        <v>17.2</v>
      </c>
    </row>
    <row r="17" spans="1:46" ht="13" x14ac:dyDescent="0.2">
      <c r="A17" s="259"/>
    </row>
    <row r="18" spans="1:46" ht="13" x14ac:dyDescent="0.2">
      <c r="A18" s="259"/>
      <c r="AQ18" s="280"/>
      <c r="AR18" s="280"/>
    </row>
    <row r="19" spans="1:46" ht="13" x14ac:dyDescent="0.2">
      <c r="A19" s="259"/>
      <c r="AK19" s="255" t="s">
        <v>494</v>
      </c>
    </row>
    <row r="20" spans="1:46" ht="13" x14ac:dyDescent="0.2">
      <c r="A20" s="259"/>
      <c r="AK20" s="281"/>
      <c r="AL20" s="282"/>
      <c r="AM20" s="282"/>
      <c r="AN20" s="283"/>
      <c r="AO20" s="284" t="s">
        <v>495</v>
      </c>
      <c r="AP20" s="285" t="s">
        <v>496</v>
      </c>
      <c r="AQ20" s="286" t="s">
        <v>497</v>
      </c>
      <c r="AR20" s="287"/>
    </row>
    <row r="21" spans="1:46" s="260" customFormat="1" ht="13" x14ac:dyDescent="0.2">
      <c r="A21" s="288"/>
      <c r="AK21" s="1109" t="s">
        <v>498</v>
      </c>
      <c r="AL21" s="1110"/>
      <c r="AM21" s="1110"/>
      <c r="AN21" s="1111"/>
      <c r="AO21" s="289">
        <v>6.97</v>
      </c>
      <c r="AP21" s="290">
        <v>6.62</v>
      </c>
      <c r="AQ21" s="291">
        <v>0.35</v>
      </c>
      <c r="AS21" s="292"/>
      <c r="AT21" s="288"/>
    </row>
    <row r="22" spans="1:46" s="260" customFormat="1" ht="13" x14ac:dyDescent="0.2">
      <c r="A22" s="288"/>
      <c r="AK22" s="1109" t="s">
        <v>499</v>
      </c>
      <c r="AL22" s="1110"/>
      <c r="AM22" s="1110"/>
      <c r="AN22" s="1111"/>
      <c r="AO22" s="293">
        <v>96.8</v>
      </c>
      <c r="AP22" s="294">
        <v>98.3</v>
      </c>
      <c r="AQ22" s="295">
        <v>-1.5</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00" t="s">
        <v>500</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 x14ac:dyDescent="0.2">
      <c r="A27" s="300"/>
      <c r="AS27" s="255"/>
      <c r="AT27" s="255"/>
    </row>
    <row r="28" spans="1:46" ht="16.5" x14ac:dyDescent="0.2">
      <c r="A28" s="256" t="s">
        <v>501</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502</v>
      </c>
      <c r="AL29" s="260"/>
      <c r="AM29" s="260"/>
      <c r="AN29" s="260"/>
      <c r="AS29" s="302"/>
    </row>
    <row r="30" spans="1:46" ht="13.5" customHeight="1" x14ac:dyDescent="0.2">
      <c r="A30" s="259"/>
      <c r="AK30" s="262"/>
      <c r="AL30" s="263"/>
      <c r="AM30" s="263"/>
      <c r="AN30" s="264"/>
      <c r="AO30" s="1101" t="s">
        <v>481</v>
      </c>
      <c r="AP30" s="265"/>
      <c r="AQ30" s="266" t="s">
        <v>482</v>
      </c>
      <c r="AR30" s="267"/>
    </row>
    <row r="31" spans="1:46" ht="13" x14ac:dyDescent="0.2">
      <c r="A31" s="259"/>
      <c r="AK31" s="268"/>
      <c r="AL31" s="269"/>
      <c r="AM31" s="269"/>
      <c r="AN31" s="270"/>
      <c r="AO31" s="1102"/>
      <c r="AP31" s="271" t="s">
        <v>483</v>
      </c>
      <c r="AQ31" s="272" t="s">
        <v>484</v>
      </c>
      <c r="AR31" s="273" t="s">
        <v>485</v>
      </c>
    </row>
    <row r="32" spans="1:46" ht="27" customHeight="1" x14ac:dyDescent="0.2">
      <c r="A32" s="259"/>
      <c r="AK32" s="1117" t="s">
        <v>503</v>
      </c>
      <c r="AL32" s="1118"/>
      <c r="AM32" s="1118"/>
      <c r="AN32" s="1119"/>
      <c r="AO32" s="303">
        <v>2968957</v>
      </c>
      <c r="AP32" s="303">
        <v>51504</v>
      </c>
      <c r="AQ32" s="304">
        <v>34847</v>
      </c>
      <c r="AR32" s="305">
        <v>47.8</v>
      </c>
    </row>
    <row r="33" spans="1:46" ht="13.5" customHeight="1" x14ac:dyDescent="0.2">
      <c r="A33" s="259"/>
      <c r="AK33" s="1117" t="s">
        <v>504</v>
      </c>
      <c r="AL33" s="1118"/>
      <c r="AM33" s="1118"/>
      <c r="AN33" s="1119"/>
      <c r="AO33" s="303" t="s">
        <v>489</v>
      </c>
      <c r="AP33" s="303" t="s">
        <v>489</v>
      </c>
      <c r="AQ33" s="304" t="s">
        <v>489</v>
      </c>
      <c r="AR33" s="305" t="s">
        <v>489</v>
      </c>
    </row>
    <row r="34" spans="1:46" ht="27" customHeight="1" x14ac:dyDescent="0.2">
      <c r="A34" s="259"/>
      <c r="AK34" s="1117" t="s">
        <v>505</v>
      </c>
      <c r="AL34" s="1118"/>
      <c r="AM34" s="1118"/>
      <c r="AN34" s="1119"/>
      <c r="AO34" s="303" t="s">
        <v>489</v>
      </c>
      <c r="AP34" s="303" t="s">
        <v>489</v>
      </c>
      <c r="AQ34" s="304">
        <v>5</v>
      </c>
      <c r="AR34" s="305" t="s">
        <v>489</v>
      </c>
    </row>
    <row r="35" spans="1:46" ht="27" customHeight="1" x14ac:dyDescent="0.2">
      <c r="A35" s="259"/>
      <c r="AK35" s="1117" t="s">
        <v>506</v>
      </c>
      <c r="AL35" s="1118"/>
      <c r="AM35" s="1118"/>
      <c r="AN35" s="1119"/>
      <c r="AO35" s="303">
        <v>703982</v>
      </c>
      <c r="AP35" s="303">
        <v>12212</v>
      </c>
      <c r="AQ35" s="304">
        <v>8260</v>
      </c>
      <c r="AR35" s="305">
        <v>47.8</v>
      </c>
    </row>
    <row r="36" spans="1:46" ht="27" customHeight="1" x14ac:dyDescent="0.2">
      <c r="A36" s="259"/>
      <c r="AK36" s="1117" t="s">
        <v>507</v>
      </c>
      <c r="AL36" s="1118"/>
      <c r="AM36" s="1118"/>
      <c r="AN36" s="1119"/>
      <c r="AO36" s="303">
        <v>54913</v>
      </c>
      <c r="AP36" s="303">
        <v>953</v>
      </c>
      <c r="AQ36" s="304">
        <v>1689</v>
      </c>
      <c r="AR36" s="305">
        <v>-43.6</v>
      </c>
    </row>
    <row r="37" spans="1:46" ht="13.5" customHeight="1" x14ac:dyDescent="0.2">
      <c r="A37" s="259"/>
      <c r="AK37" s="1117" t="s">
        <v>508</v>
      </c>
      <c r="AL37" s="1118"/>
      <c r="AM37" s="1118"/>
      <c r="AN37" s="1119"/>
      <c r="AO37" s="303">
        <v>16259</v>
      </c>
      <c r="AP37" s="303">
        <v>282</v>
      </c>
      <c r="AQ37" s="304">
        <v>748</v>
      </c>
      <c r="AR37" s="305">
        <v>-62.3</v>
      </c>
    </row>
    <row r="38" spans="1:46" ht="27" customHeight="1" x14ac:dyDescent="0.2">
      <c r="A38" s="259"/>
      <c r="AK38" s="1120" t="s">
        <v>509</v>
      </c>
      <c r="AL38" s="1121"/>
      <c r="AM38" s="1121"/>
      <c r="AN38" s="1122"/>
      <c r="AO38" s="306">
        <v>46</v>
      </c>
      <c r="AP38" s="306">
        <v>1</v>
      </c>
      <c r="AQ38" s="307">
        <v>1</v>
      </c>
      <c r="AR38" s="295">
        <v>0</v>
      </c>
      <c r="AS38" s="302"/>
    </row>
    <row r="39" spans="1:46" ht="13" x14ac:dyDescent="0.2">
      <c r="A39" s="259"/>
      <c r="AK39" s="1120" t="s">
        <v>510</v>
      </c>
      <c r="AL39" s="1121"/>
      <c r="AM39" s="1121"/>
      <c r="AN39" s="1122"/>
      <c r="AO39" s="303">
        <v>-450988</v>
      </c>
      <c r="AP39" s="303">
        <v>-7824</v>
      </c>
      <c r="AQ39" s="304">
        <v>-5762</v>
      </c>
      <c r="AR39" s="305">
        <v>35.799999999999997</v>
      </c>
      <c r="AS39" s="302"/>
    </row>
    <row r="40" spans="1:46" ht="27" customHeight="1" x14ac:dyDescent="0.2">
      <c r="A40" s="259"/>
      <c r="AK40" s="1117" t="s">
        <v>511</v>
      </c>
      <c r="AL40" s="1118"/>
      <c r="AM40" s="1118"/>
      <c r="AN40" s="1119"/>
      <c r="AO40" s="303">
        <v>-2264595</v>
      </c>
      <c r="AP40" s="303">
        <v>-39285</v>
      </c>
      <c r="AQ40" s="304">
        <v>-27609</v>
      </c>
      <c r="AR40" s="305">
        <v>42.3</v>
      </c>
      <c r="AS40" s="302"/>
    </row>
    <row r="41" spans="1:46" ht="13" x14ac:dyDescent="0.2">
      <c r="A41" s="259"/>
      <c r="AK41" s="1123" t="s">
        <v>287</v>
      </c>
      <c r="AL41" s="1124"/>
      <c r="AM41" s="1124"/>
      <c r="AN41" s="1125"/>
      <c r="AO41" s="303">
        <v>1028574</v>
      </c>
      <c r="AP41" s="303">
        <v>17843</v>
      </c>
      <c r="AQ41" s="304">
        <v>12179</v>
      </c>
      <c r="AR41" s="305">
        <v>46.5</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512</v>
      </c>
    </row>
    <row r="48" spans="1:46" ht="13" x14ac:dyDescent="0.2">
      <c r="A48" s="259"/>
      <c r="AK48" s="313" t="s">
        <v>513</v>
      </c>
      <c r="AL48" s="313"/>
      <c r="AM48" s="313"/>
      <c r="AN48" s="313"/>
      <c r="AO48" s="313"/>
      <c r="AP48" s="313"/>
      <c r="AQ48" s="314"/>
      <c r="AR48" s="313"/>
    </row>
    <row r="49" spans="1:44" ht="13.5" customHeight="1" x14ac:dyDescent="0.2">
      <c r="A49" s="259"/>
      <c r="AK49" s="315"/>
      <c r="AL49" s="316"/>
      <c r="AM49" s="1112" t="s">
        <v>481</v>
      </c>
      <c r="AN49" s="1114" t="s">
        <v>514</v>
      </c>
      <c r="AO49" s="1115"/>
      <c r="AP49" s="1115"/>
      <c r="AQ49" s="1115"/>
      <c r="AR49" s="1116"/>
    </row>
    <row r="50" spans="1:44" ht="13" x14ac:dyDescent="0.2">
      <c r="A50" s="259"/>
      <c r="AK50" s="317"/>
      <c r="AL50" s="318"/>
      <c r="AM50" s="1113"/>
      <c r="AN50" s="319" t="s">
        <v>515</v>
      </c>
      <c r="AO50" s="320" t="s">
        <v>516</v>
      </c>
      <c r="AP50" s="321" t="s">
        <v>517</v>
      </c>
      <c r="AQ50" s="322" t="s">
        <v>518</v>
      </c>
      <c r="AR50" s="323" t="s">
        <v>519</v>
      </c>
    </row>
    <row r="51" spans="1:44" ht="13" x14ac:dyDescent="0.2">
      <c r="A51" s="259"/>
      <c r="AK51" s="315" t="s">
        <v>520</v>
      </c>
      <c r="AL51" s="316"/>
      <c r="AM51" s="324">
        <v>2027658</v>
      </c>
      <c r="AN51" s="325">
        <v>34787</v>
      </c>
      <c r="AO51" s="326">
        <v>50.1</v>
      </c>
      <c r="AP51" s="327">
        <v>45588</v>
      </c>
      <c r="AQ51" s="328">
        <v>8.6999999999999993</v>
      </c>
      <c r="AR51" s="329">
        <v>41.4</v>
      </c>
    </row>
    <row r="52" spans="1:44" ht="13" x14ac:dyDescent="0.2">
      <c r="A52" s="259"/>
      <c r="AK52" s="330"/>
      <c r="AL52" s="331" t="s">
        <v>521</v>
      </c>
      <c r="AM52" s="332">
        <v>577289</v>
      </c>
      <c r="AN52" s="333">
        <v>9904</v>
      </c>
      <c r="AO52" s="334">
        <v>40.700000000000003</v>
      </c>
      <c r="AP52" s="335">
        <v>24150</v>
      </c>
      <c r="AQ52" s="336">
        <v>3.4</v>
      </c>
      <c r="AR52" s="337">
        <v>37.299999999999997</v>
      </c>
    </row>
    <row r="53" spans="1:44" ht="13" x14ac:dyDescent="0.2">
      <c r="A53" s="259"/>
      <c r="AK53" s="315" t="s">
        <v>522</v>
      </c>
      <c r="AL53" s="316"/>
      <c r="AM53" s="324">
        <v>1854776</v>
      </c>
      <c r="AN53" s="325">
        <v>31824</v>
      </c>
      <c r="AO53" s="326">
        <v>-8.5</v>
      </c>
      <c r="AP53" s="327">
        <v>45483</v>
      </c>
      <c r="AQ53" s="328">
        <v>-0.2</v>
      </c>
      <c r="AR53" s="329">
        <v>-8.3000000000000007</v>
      </c>
    </row>
    <row r="54" spans="1:44" ht="13" x14ac:dyDescent="0.2">
      <c r="A54" s="259"/>
      <c r="AK54" s="330"/>
      <c r="AL54" s="331" t="s">
        <v>521</v>
      </c>
      <c r="AM54" s="332">
        <v>489858</v>
      </c>
      <c r="AN54" s="333">
        <v>8405</v>
      </c>
      <c r="AO54" s="334">
        <v>-15.1</v>
      </c>
      <c r="AP54" s="335">
        <v>24241</v>
      </c>
      <c r="AQ54" s="336">
        <v>0.4</v>
      </c>
      <c r="AR54" s="337">
        <v>-15.5</v>
      </c>
    </row>
    <row r="55" spans="1:44" ht="13" x14ac:dyDescent="0.2">
      <c r="A55" s="259"/>
      <c r="AK55" s="315" t="s">
        <v>523</v>
      </c>
      <c r="AL55" s="316"/>
      <c r="AM55" s="324">
        <v>2460600</v>
      </c>
      <c r="AN55" s="325">
        <v>42354</v>
      </c>
      <c r="AO55" s="326">
        <v>33.1</v>
      </c>
      <c r="AP55" s="327">
        <v>45945</v>
      </c>
      <c r="AQ55" s="328">
        <v>1</v>
      </c>
      <c r="AR55" s="329">
        <v>32.1</v>
      </c>
    </row>
    <row r="56" spans="1:44" ht="13" x14ac:dyDescent="0.2">
      <c r="A56" s="259"/>
      <c r="AK56" s="330"/>
      <c r="AL56" s="331" t="s">
        <v>521</v>
      </c>
      <c r="AM56" s="332">
        <v>966760</v>
      </c>
      <c r="AN56" s="333">
        <v>16641</v>
      </c>
      <c r="AO56" s="334">
        <v>98</v>
      </c>
      <c r="AP56" s="335">
        <v>25180</v>
      </c>
      <c r="AQ56" s="336">
        <v>3.9</v>
      </c>
      <c r="AR56" s="337">
        <v>94.1</v>
      </c>
    </row>
    <row r="57" spans="1:44" ht="13" x14ac:dyDescent="0.2">
      <c r="A57" s="259"/>
      <c r="AK57" s="315" t="s">
        <v>524</v>
      </c>
      <c r="AL57" s="316"/>
      <c r="AM57" s="324">
        <v>2278941</v>
      </c>
      <c r="AN57" s="325">
        <v>39323</v>
      </c>
      <c r="AO57" s="326">
        <v>-7.2</v>
      </c>
      <c r="AP57" s="327">
        <v>44475</v>
      </c>
      <c r="AQ57" s="328">
        <v>-3.2</v>
      </c>
      <c r="AR57" s="329">
        <v>-4</v>
      </c>
    </row>
    <row r="58" spans="1:44" ht="13" x14ac:dyDescent="0.2">
      <c r="A58" s="259"/>
      <c r="AK58" s="330"/>
      <c r="AL58" s="331" t="s">
        <v>521</v>
      </c>
      <c r="AM58" s="332">
        <v>678748</v>
      </c>
      <c r="AN58" s="333">
        <v>11712</v>
      </c>
      <c r="AO58" s="334">
        <v>-29.6</v>
      </c>
      <c r="AP58" s="335">
        <v>24780</v>
      </c>
      <c r="AQ58" s="336">
        <v>-1.6</v>
      </c>
      <c r="AR58" s="337">
        <v>-28</v>
      </c>
    </row>
    <row r="59" spans="1:44" ht="13" x14ac:dyDescent="0.2">
      <c r="A59" s="259"/>
      <c r="AK59" s="315" t="s">
        <v>525</v>
      </c>
      <c r="AL59" s="316"/>
      <c r="AM59" s="324">
        <v>2646800</v>
      </c>
      <c r="AN59" s="325">
        <v>45916</v>
      </c>
      <c r="AO59" s="326">
        <v>16.8</v>
      </c>
      <c r="AP59" s="327">
        <v>45982</v>
      </c>
      <c r="AQ59" s="328">
        <v>3.4</v>
      </c>
      <c r="AR59" s="329">
        <v>13.4</v>
      </c>
    </row>
    <row r="60" spans="1:44" ht="13" x14ac:dyDescent="0.2">
      <c r="A60" s="259"/>
      <c r="AK60" s="330"/>
      <c r="AL60" s="331" t="s">
        <v>521</v>
      </c>
      <c r="AM60" s="332">
        <v>900220</v>
      </c>
      <c r="AN60" s="333">
        <v>15617</v>
      </c>
      <c r="AO60" s="334">
        <v>33.299999999999997</v>
      </c>
      <c r="AP60" s="335">
        <v>25583</v>
      </c>
      <c r="AQ60" s="336">
        <v>3.2</v>
      </c>
      <c r="AR60" s="337">
        <v>30.1</v>
      </c>
    </row>
    <row r="61" spans="1:44" ht="13" x14ac:dyDescent="0.2">
      <c r="A61" s="259"/>
      <c r="AK61" s="315" t="s">
        <v>526</v>
      </c>
      <c r="AL61" s="338"/>
      <c r="AM61" s="324">
        <v>2253755</v>
      </c>
      <c r="AN61" s="325">
        <v>38841</v>
      </c>
      <c r="AO61" s="326">
        <v>16.899999999999999</v>
      </c>
      <c r="AP61" s="327">
        <v>45495</v>
      </c>
      <c r="AQ61" s="339">
        <v>1.9</v>
      </c>
      <c r="AR61" s="329">
        <v>15</v>
      </c>
    </row>
    <row r="62" spans="1:44" ht="13" x14ac:dyDescent="0.2">
      <c r="A62" s="259"/>
      <c r="AK62" s="330"/>
      <c r="AL62" s="331" t="s">
        <v>521</v>
      </c>
      <c r="AM62" s="332">
        <v>722575</v>
      </c>
      <c r="AN62" s="333">
        <v>12456</v>
      </c>
      <c r="AO62" s="334">
        <v>25.5</v>
      </c>
      <c r="AP62" s="335">
        <v>24787</v>
      </c>
      <c r="AQ62" s="336">
        <v>1.9</v>
      </c>
      <c r="AR62" s="337">
        <v>23.6</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jY/tsDmLptPgeVGXNQU0wTSXwijgx9aaWHTrkDxmJq15FgSlqHRqhQyo8MDPr85/KMFZ49eLuN1mZ999jlneVg==" saltValue="pdce8IHmV3XFEg5q7jdhY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0" zoomScaleNormal="100" zoomScaleSheetLayoutView="55" workbookViewId="0">
      <selection activeCell="AE102" sqref="AE102"/>
    </sheetView>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478</v>
      </c>
    </row>
    <row r="121" spans="125:125" ht="13.5" hidden="1" customHeight="1" x14ac:dyDescent="0.2">
      <c r="DU121" s="253"/>
    </row>
  </sheetData>
  <sheetProtection algorithmName="SHA-512" hashValue="+XEWKqPmoHhpphfe3Q5GOt8u6BkThvMcSSK8f2+NZNMonVqraXd18cml72V2nPYTVYkErYeTsv6k5kzWYFB0Cg==" saltValue="3nQHAhqJ11ERHBqnQXWgk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B67" zoomScale="85" zoomScaleNormal="85" zoomScaleSheetLayoutView="55" workbookViewId="0">
      <selection activeCell="AE102" sqref="AE102"/>
    </sheetView>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478</v>
      </c>
    </row>
  </sheetData>
  <sheetProtection algorithmName="SHA-512" hashValue="EGZ8PhlWPG3/6BK3FKoaF06drn3xgrw4HxPlyXOCGq3afv4HnLcrmtFqj4tg4oRljAjhYV6hyCaQZkwe2hAIEw==" saltValue="22fchFrQeDAq9giRftNlt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42"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528</v>
      </c>
      <c r="G46" s="8" t="s">
        <v>529</v>
      </c>
      <c r="H46" s="8" t="s">
        <v>530</v>
      </c>
      <c r="I46" s="8" t="s">
        <v>531</v>
      </c>
      <c r="J46" s="9" t="s">
        <v>532</v>
      </c>
    </row>
    <row r="47" spans="2:10" ht="57.75" customHeight="1" x14ac:dyDescent="0.2">
      <c r="B47" s="10"/>
      <c r="C47" s="1126" t="s">
        <v>3</v>
      </c>
      <c r="D47" s="1126"/>
      <c r="E47" s="1127"/>
      <c r="F47" s="11">
        <v>2.89</v>
      </c>
      <c r="G47" s="12">
        <v>1.72</v>
      </c>
      <c r="H47" s="12">
        <v>3.21</v>
      </c>
      <c r="I47" s="12">
        <v>5.03</v>
      </c>
      <c r="J47" s="13">
        <v>4.66</v>
      </c>
    </row>
    <row r="48" spans="2:10" ht="57.75" customHeight="1" x14ac:dyDescent="0.2">
      <c r="B48" s="14"/>
      <c r="C48" s="1128" t="s">
        <v>4</v>
      </c>
      <c r="D48" s="1128"/>
      <c r="E48" s="1129"/>
      <c r="F48" s="15">
        <v>1.38</v>
      </c>
      <c r="G48" s="16">
        <v>3.25</v>
      </c>
      <c r="H48" s="16">
        <v>3.48</v>
      </c>
      <c r="I48" s="16">
        <v>6.9</v>
      </c>
      <c r="J48" s="17">
        <v>4.46</v>
      </c>
    </row>
    <row r="49" spans="2:10" ht="57.75" customHeight="1" thickBot="1" x14ac:dyDescent="0.25">
      <c r="B49" s="18"/>
      <c r="C49" s="1130" t="s">
        <v>5</v>
      </c>
      <c r="D49" s="1130"/>
      <c r="E49" s="1131"/>
      <c r="F49" s="19" t="s">
        <v>533</v>
      </c>
      <c r="G49" s="20">
        <v>0.83</v>
      </c>
      <c r="H49" s="20">
        <v>0.37</v>
      </c>
      <c r="I49" s="20">
        <v>3.36</v>
      </c>
      <c r="J49" s="21" t="s">
        <v>534</v>
      </c>
    </row>
    <row r="50" spans="2:10" ht="13" x14ac:dyDescent="0.2"/>
  </sheetData>
  <sheetProtection algorithmName="SHA-512" hashValue="U/nHUKCoCtjvfAEOP5RJh2fhYh1iDJqBURLZJxxxp6zJKeHb3f8Z9ykWXd77iiUBYVRiIaKc3yt3mpdGIvYfyA==" saltValue="1fNDPTbp8ZePf+20721QF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4"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2">
      <c r="A34" s="22"/>
      <c r="B34" s="31"/>
      <c r="C34" s="1136" t="s">
        <v>535</v>
      </c>
      <c r="D34" s="1136"/>
      <c r="E34" s="1137"/>
      <c r="F34" s="32">
        <v>8.83</v>
      </c>
      <c r="G34" s="33">
        <v>9.17</v>
      </c>
      <c r="H34" s="33">
        <v>9.11</v>
      </c>
      <c r="I34" s="33">
        <v>9.0500000000000007</v>
      </c>
      <c r="J34" s="34">
        <v>8.66</v>
      </c>
      <c r="K34" s="22"/>
      <c r="L34" s="22"/>
      <c r="M34" s="22"/>
      <c r="N34" s="22"/>
      <c r="O34" s="22"/>
      <c r="P34" s="22"/>
    </row>
    <row r="35" spans="1:16" ht="39" customHeight="1" x14ac:dyDescent="0.2">
      <c r="A35" s="22"/>
      <c r="B35" s="35"/>
      <c r="C35" s="1132" t="s">
        <v>536</v>
      </c>
      <c r="D35" s="1132"/>
      <c r="E35" s="1133"/>
      <c r="F35" s="36">
        <v>1.37</v>
      </c>
      <c r="G35" s="37">
        <v>3.24</v>
      </c>
      <c r="H35" s="37">
        <v>3.48</v>
      </c>
      <c r="I35" s="37">
        <v>6.89</v>
      </c>
      <c r="J35" s="38">
        <v>4.46</v>
      </c>
      <c r="K35" s="22"/>
      <c r="L35" s="22"/>
      <c r="M35" s="22"/>
      <c r="N35" s="22"/>
      <c r="O35" s="22"/>
      <c r="P35" s="22"/>
    </row>
    <row r="36" spans="1:16" ht="39" customHeight="1" x14ac:dyDescent="0.2">
      <c r="A36" s="22"/>
      <c r="B36" s="35"/>
      <c r="C36" s="1132" t="s">
        <v>537</v>
      </c>
      <c r="D36" s="1132"/>
      <c r="E36" s="1133"/>
      <c r="F36" s="36">
        <v>2.15</v>
      </c>
      <c r="G36" s="37">
        <v>2.59</v>
      </c>
      <c r="H36" s="37">
        <v>2.95</v>
      </c>
      <c r="I36" s="37">
        <v>3.15</v>
      </c>
      <c r="J36" s="38">
        <v>3.13</v>
      </c>
      <c r="K36" s="22"/>
      <c r="L36" s="22"/>
      <c r="M36" s="22"/>
      <c r="N36" s="22"/>
      <c r="O36" s="22"/>
      <c r="P36" s="22"/>
    </row>
    <row r="37" spans="1:16" ht="39" customHeight="1" x14ac:dyDescent="0.2">
      <c r="A37" s="22"/>
      <c r="B37" s="35"/>
      <c r="C37" s="1132" t="s">
        <v>538</v>
      </c>
      <c r="D37" s="1132"/>
      <c r="E37" s="1133"/>
      <c r="F37" s="36">
        <v>0.66</v>
      </c>
      <c r="G37" s="37">
        <v>0.96</v>
      </c>
      <c r="H37" s="37">
        <v>1.63</v>
      </c>
      <c r="I37" s="37">
        <v>2.13</v>
      </c>
      <c r="J37" s="38">
        <v>1.68</v>
      </c>
      <c r="K37" s="22"/>
      <c r="L37" s="22"/>
      <c r="M37" s="22"/>
      <c r="N37" s="22"/>
      <c r="O37" s="22"/>
      <c r="P37" s="22"/>
    </row>
    <row r="38" spans="1:16" ht="39" customHeight="1" x14ac:dyDescent="0.2">
      <c r="A38" s="22"/>
      <c r="B38" s="35"/>
      <c r="C38" s="1132" t="s">
        <v>539</v>
      </c>
      <c r="D38" s="1132"/>
      <c r="E38" s="1133"/>
      <c r="F38" s="36" t="s">
        <v>540</v>
      </c>
      <c r="G38" s="37" t="s">
        <v>541</v>
      </c>
      <c r="H38" s="37" t="s">
        <v>542</v>
      </c>
      <c r="I38" s="37">
        <v>0.25</v>
      </c>
      <c r="J38" s="38">
        <v>0.38</v>
      </c>
      <c r="K38" s="22"/>
      <c r="L38" s="22"/>
      <c r="M38" s="22"/>
      <c r="N38" s="22"/>
      <c r="O38" s="22"/>
      <c r="P38" s="22"/>
    </row>
    <row r="39" spans="1:16" ht="39" customHeight="1" x14ac:dyDescent="0.2">
      <c r="A39" s="22"/>
      <c r="B39" s="35"/>
      <c r="C39" s="1132" t="s">
        <v>543</v>
      </c>
      <c r="D39" s="1132"/>
      <c r="E39" s="1133"/>
      <c r="F39" s="36">
        <v>0.21</v>
      </c>
      <c r="G39" s="37">
        <v>0.13</v>
      </c>
      <c r="H39" s="37">
        <v>0.02</v>
      </c>
      <c r="I39" s="37">
        <v>0.06</v>
      </c>
      <c r="J39" s="38">
        <v>7.0000000000000007E-2</v>
      </c>
      <c r="K39" s="22"/>
      <c r="L39" s="22"/>
      <c r="M39" s="22"/>
      <c r="N39" s="22"/>
      <c r="O39" s="22"/>
      <c r="P39" s="22"/>
    </row>
    <row r="40" spans="1:16" ht="39" customHeight="1" x14ac:dyDescent="0.2">
      <c r="A40" s="22"/>
      <c r="B40" s="35"/>
      <c r="C40" s="1132" t="s">
        <v>544</v>
      </c>
      <c r="D40" s="1132"/>
      <c r="E40" s="1133"/>
      <c r="F40" s="36">
        <v>0.04</v>
      </c>
      <c r="G40" s="37">
        <v>0.05</v>
      </c>
      <c r="H40" s="37">
        <v>0.06</v>
      </c>
      <c r="I40" s="37">
        <v>7.0000000000000007E-2</v>
      </c>
      <c r="J40" s="38">
        <v>0.05</v>
      </c>
      <c r="K40" s="22"/>
      <c r="L40" s="22"/>
      <c r="M40" s="22"/>
      <c r="N40" s="22"/>
      <c r="O40" s="22"/>
      <c r="P40" s="22"/>
    </row>
    <row r="41" spans="1:16" ht="39" customHeight="1" x14ac:dyDescent="0.2">
      <c r="A41" s="22"/>
      <c r="B41" s="35"/>
      <c r="C41" s="1132" t="s">
        <v>545</v>
      </c>
      <c r="D41" s="1132"/>
      <c r="E41" s="1133"/>
      <c r="F41" s="36">
        <v>0.05</v>
      </c>
      <c r="G41" s="37">
        <v>0</v>
      </c>
      <c r="H41" s="37">
        <v>0</v>
      </c>
      <c r="I41" s="37">
        <v>0.02</v>
      </c>
      <c r="J41" s="38">
        <v>0.04</v>
      </c>
      <c r="K41" s="22"/>
      <c r="L41" s="22"/>
      <c r="M41" s="22"/>
      <c r="N41" s="22"/>
      <c r="O41" s="22"/>
      <c r="P41" s="22"/>
    </row>
    <row r="42" spans="1:16" ht="39" customHeight="1" x14ac:dyDescent="0.2">
      <c r="A42" s="22"/>
      <c r="B42" s="39"/>
      <c r="C42" s="1132" t="s">
        <v>546</v>
      </c>
      <c r="D42" s="1132"/>
      <c r="E42" s="1133"/>
      <c r="F42" s="36" t="s">
        <v>489</v>
      </c>
      <c r="G42" s="37" t="s">
        <v>489</v>
      </c>
      <c r="H42" s="37" t="s">
        <v>489</v>
      </c>
      <c r="I42" s="37" t="s">
        <v>489</v>
      </c>
      <c r="J42" s="38" t="s">
        <v>489</v>
      </c>
      <c r="K42" s="22"/>
      <c r="L42" s="22"/>
      <c r="M42" s="22"/>
      <c r="N42" s="22"/>
      <c r="O42" s="22"/>
      <c r="P42" s="22"/>
    </row>
    <row r="43" spans="1:16" ht="39" customHeight="1" thickBot="1" x14ac:dyDescent="0.25">
      <c r="A43" s="22"/>
      <c r="B43" s="40"/>
      <c r="C43" s="1134" t="s">
        <v>547</v>
      </c>
      <c r="D43" s="1134"/>
      <c r="E43" s="1135"/>
      <c r="F43" s="41">
        <v>0</v>
      </c>
      <c r="G43" s="42">
        <v>0</v>
      </c>
      <c r="H43" s="42">
        <v>0</v>
      </c>
      <c r="I43" s="42">
        <v>0</v>
      </c>
      <c r="J43" s="43">
        <v>0</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bau6zX5Ok3BkKZ4KZzWAawN39yie7PYJl2c08FFdj0M9pCLysaKkbEgtHnX19as1f+tJ6qk7ERfeeJd8YkHqnw==" saltValue="AT5Q/8AIwg/3JibPgADgr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35" zoomScaleSheetLayoutView="55" workbookViewId="0">
      <selection activeCell="E55" sqref="E55"/>
    </sheetView>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528</v>
      </c>
      <c r="L44" s="54" t="s">
        <v>529</v>
      </c>
      <c r="M44" s="54" t="s">
        <v>530</v>
      </c>
      <c r="N44" s="54" t="s">
        <v>531</v>
      </c>
      <c r="O44" s="55" t="s">
        <v>532</v>
      </c>
      <c r="P44" s="46"/>
      <c r="Q44" s="46"/>
      <c r="R44" s="46"/>
      <c r="S44" s="46"/>
      <c r="T44" s="46"/>
      <c r="U44" s="46"/>
    </row>
    <row r="45" spans="1:21" ht="30.75" customHeight="1" x14ac:dyDescent="0.2">
      <c r="A45" s="46"/>
      <c r="B45" s="1138" t="s">
        <v>9</v>
      </c>
      <c r="C45" s="1139"/>
      <c r="D45" s="56"/>
      <c r="E45" s="1144" t="s">
        <v>10</v>
      </c>
      <c r="F45" s="1144"/>
      <c r="G45" s="1144"/>
      <c r="H45" s="1144"/>
      <c r="I45" s="1144"/>
      <c r="J45" s="1145"/>
      <c r="K45" s="57">
        <v>2783</v>
      </c>
      <c r="L45" s="58">
        <v>3084</v>
      </c>
      <c r="M45" s="58">
        <v>2934</v>
      </c>
      <c r="N45" s="58">
        <v>2877</v>
      </c>
      <c r="O45" s="59">
        <v>2969</v>
      </c>
      <c r="P45" s="46"/>
      <c r="Q45" s="46"/>
      <c r="R45" s="46"/>
      <c r="S45" s="46"/>
      <c r="T45" s="46"/>
      <c r="U45" s="46"/>
    </row>
    <row r="46" spans="1:21" ht="30.75" customHeight="1" x14ac:dyDescent="0.2">
      <c r="A46" s="46"/>
      <c r="B46" s="1140"/>
      <c r="C46" s="1141"/>
      <c r="D46" s="60"/>
      <c r="E46" s="1146" t="s">
        <v>11</v>
      </c>
      <c r="F46" s="1146"/>
      <c r="G46" s="1146"/>
      <c r="H46" s="1146"/>
      <c r="I46" s="1146"/>
      <c r="J46" s="1147"/>
      <c r="K46" s="61" t="s">
        <v>489</v>
      </c>
      <c r="L46" s="62" t="s">
        <v>489</v>
      </c>
      <c r="M46" s="62" t="s">
        <v>489</v>
      </c>
      <c r="N46" s="62" t="s">
        <v>489</v>
      </c>
      <c r="O46" s="63" t="s">
        <v>489</v>
      </c>
      <c r="P46" s="46"/>
      <c r="Q46" s="46"/>
      <c r="R46" s="46"/>
      <c r="S46" s="46"/>
      <c r="T46" s="46"/>
      <c r="U46" s="46"/>
    </row>
    <row r="47" spans="1:21" ht="30.75" customHeight="1" x14ac:dyDescent="0.2">
      <c r="A47" s="46"/>
      <c r="B47" s="1140"/>
      <c r="C47" s="1141"/>
      <c r="D47" s="60"/>
      <c r="E47" s="1146" t="s">
        <v>12</v>
      </c>
      <c r="F47" s="1146"/>
      <c r="G47" s="1146"/>
      <c r="H47" s="1146"/>
      <c r="I47" s="1146"/>
      <c r="J47" s="1147"/>
      <c r="K47" s="61" t="s">
        <v>489</v>
      </c>
      <c r="L47" s="62" t="s">
        <v>489</v>
      </c>
      <c r="M47" s="62" t="s">
        <v>489</v>
      </c>
      <c r="N47" s="62" t="s">
        <v>489</v>
      </c>
      <c r="O47" s="63" t="s">
        <v>489</v>
      </c>
      <c r="P47" s="46"/>
      <c r="Q47" s="46"/>
      <c r="R47" s="46"/>
      <c r="S47" s="46"/>
      <c r="T47" s="46"/>
      <c r="U47" s="46"/>
    </row>
    <row r="48" spans="1:21" ht="30.75" customHeight="1" x14ac:dyDescent="0.2">
      <c r="A48" s="46"/>
      <c r="B48" s="1140"/>
      <c r="C48" s="1141"/>
      <c r="D48" s="60"/>
      <c r="E48" s="1146" t="s">
        <v>13</v>
      </c>
      <c r="F48" s="1146"/>
      <c r="G48" s="1146"/>
      <c r="H48" s="1146"/>
      <c r="I48" s="1146"/>
      <c r="J48" s="1147"/>
      <c r="K48" s="61">
        <v>765</v>
      </c>
      <c r="L48" s="62">
        <v>740</v>
      </c>
      <c r="M48" s="62">
        <v>684</v>
      </c>
      <c r="N48" s="62">
        <v>706</v>
      </c>
      <c r="O48" s="63">
        <v>704</v>
      </c>
      <c r="P48" s="46"/>
      <c r="Q48" s="46"/>
      <c r="R48" s="46"/>
      <c r="S48" s="46"/>
      <c r="T48" s="46"/>
      <c r="U48" s="46"/>
    </row>
    <row r="49" spans="1:21" ht="30.75" customHeight="1" x14ac:dyDescent="0.2">
      <c r="A49" s="46"/>
      <c r="B49" s="1140"/>
      <c r="C49" s="1141"/>
      <c r="D49" s="60"/>
      <c r="E49" s="1146" t="s">
        <v>14</v>
      </c>
      <c r="F49" s="1146"/>
      <c r="G49" s="1146"/>
      <c r="H49" s="1146"/>
      <c r="I49" s="1146"/>
      <c r="J49" s="1147"/>
      <c r="K49" s="61">
        <v>102</v>
      </c>
      <c r="L49" s="62">
        <v>83</v>
      </c>
      <c r="M49" s="62">
        <v>69</v>
      </c>
      <c r="N49" s="62">
        <v>61</v>
      </c>
      <c r="O49" s="63">
        <v>55</v>
      </c>
      <c r="P49" s="46"/>
      <c r="Q49" s="46"/>
      <c r="R49" s="46"/>
      <c r="S49" s="46"/>
      <c r="T49" s="46"/>
      <c r="U49" s="46"/>
    </row>
    <row r="50" spans="1:21" ht="30.75" customHeight="1" x14ac:dyDescent="0.2">
      <c r="A50" s="46"/>
      <c r="B50" s="1140"/>
      <c r="C50" s="1141"/>
      <c r="D50" s="60"/>
      <c r="E50" s="1146" t="s">
        <v>15</v>
      </c>
      <c r="F50" s="1146"/>
      <c r="G50" s="1146"/>
      <c r="H50" s="1146"/>
      <c r="I50" s="1146"/>
      <c r="J50" s="1147"/>
      <c r="K50" s="61">
        <v>24</v>
      </c>
      <c r="L50" s="62">
        <v>26</v>
      </c>
      <c r="M50" s="62">
        <v>22</v>
      </c>
      <c r="N50" s="62">
        <v>21</v>
      </c>
      <c r="O50" s="63">
        <v>16</v>
      </c>
      <c r="P50" s="46"/>
      <c r="Q50" s="46"/>
      <c r="R50" s="46"/>
      <c r="S50" s="46"/>
      <c r="T50" s="46"/>
      <c r="U50" s="46"/>
    </row>
    <row r="51" spans="1:21" ht="30.75" customHeight="1" x14ac:dyDescent="0.2">
      <c r="A51" s="46"/>
      <c r="B51" s="1142"/>
      <c r="C51" s="1143"/>
      <c r="D51" s="64"/>
      <c r="E51" s="1146" t="s">
        <v>16</v>
      </c>
      <c r="F51" s="1146"/>
      <c r="G51" s="1146"/>
      <c r="H51" s="1146"/>
      <c r="I51" s="1146"/>
      <c r="J51" s="1147"/>
      <c r="K51" s="61">
        <v>0</v>
      </c>
      <c r="L51" s="62">
        <v>0</v>
      </c>
      <c r="M51" s="62">
        <v>0</v>
      </c>
      <c r="N51" s="62">
        <v>0</v>
      </c>
      <c r="O51" s="63">
        <v>0</v>
      </c>
      <c r="P51" s="46"/>
      <c r="Q51" s="46"/>
      <c r="R51" s="46"/>
      <c r="S51" s="46"/>
      <c r="T51" s="46"/>
      <c r="U51" s="46"/>
    </row>
    <row r="52" spans="1:21" ht="30.75" customHeight="1" x14ac:dyDescent="0.2">
      <c r="A52" s="46"/>
      <c r="B52" s="1148" t="s">
        <v>17</v>
      </c>
      <c r="C52" s="1149"/>
      <c r="D52" s="64"/>
      <c r="E52" s="1146" t="s">
        <v>18</v>
      </c>
      <c r="F52" s="1146"/>
      <c r="G52" s="1146"/>
      <c r="H52" s="1146"/>
      <c r="I52" s="1146"/>
      <c r="J52" s="1147"/>
      <c r="K52" s="61">
        <v>2766</v>
      </c>
      <c r="L52" s="62">
        <v>2782</v>
      </c>
      <c r="M52" s="62">
        <v>2714</v>
      </c>
      <c r="N52" s="62">
        <v>2666</v>
      </c>
      <c r="O52" s="63">
        <v>2715</v>
      </c>
      <c r="P52" s="46"/>
      <c r="Q52" s="46"/>
      <c r="R52" s="46"/>
      <c r="S52" s="46"/>
      <c r="T52" s="46"/>
      <c r="U52" s="46"/>
    </row>
    <row r="53" spans="1:21" ht="30.75" customHeight="1" thickBot="1" x14ac:dyDescent="0.25">
      <c r="A53" s="46"/>
      <c r="B53" s="1150" t="s">
        <v>19</v>
      </c>
      <c r="C53" s="1151"/>
      <c r="D53" s="65"/>
      <c r="E53" s="1152" t="s">
        <v>20</v>
      </c>
      <c r="F53" s="1152"/>
      <c r="G53" s="1152"/>
      <c r="H53" s="1152"/>
      <c r="I53" s="1152"/>
      <c r="J53" s="1153"/>
      <c r="K53" s="66">
        <v>908</v>
      </c>
      <c r="L53" s="67">
        <v>1151</v>
      </c>
      <c r="M53" s="67">
        <v>995</v>
      </c>
      <c r="N53" s="67">
        <v>999</v>
      </c>
      <c r="O53" s="68">
        <v>1029</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548</v>
      </c>
      <c r="L57" s="79" t="s">
        <v>549</v>
      </c>
      <c r="M57" s="79" t="s">
        <v>550</v>
      </c>
      <c r="N57" s="79" t="s">
        <v>551</v>
      </c>
      <c r="O57" s="80" t="s">
        <v>552</v>
      </c>
      <c r="P57" s="46"/>
      <c r="Q57" s="46"/>
      <c r="R57" s="46"/>
      <c r="S57" s="46"/>
      <c r="T57" s="46"/>
      <c r="U57" s="46"/>
    </row>
    <row r="58" spans="1:21" ht="31.5" customHeight="1" x14ac:dyDescent="0.2">
      <c r="B58" s="1154" t="s">
        <v>24</v>
      </c>
      <c r="C58" s="1155"/>
      <c r="D58" s="1160" t="s">
        <v>25</v>
      </c>
      <c r="E58" s="1161"/>
      <c r="F58" s="1161"/>
      <c r="G58" s="1161"/>
      <c r="H58" s="1161"/>
      <c r="I58" s="1161"/>
      <c r="J58" s="1162"/>
      <c r="K58" s="81"/>
      <c r="L58" s="82"/>
      <c r="M58" s="82"/>
      <c r="N58" s="82"/>
      <c r="O58" s="83"/>
    </row>
    <row r="59" spans="1:21" ht="31.5" customHeight="1" x14ac:dyDescent="0.2">
      <c r="B59" s="1156"/>
      <c r="C59" s="1157"/>
      <c r="D59" s="1163" t="s">
        <v>26</v>
      </c>
      <c r="E59" s="1164"/>
      <c r="F59" s="1164"/>
      <c r="G59" s="1164"/>
      <c r="H59" s="1164"/>
      <c r="I59" s="1164"/>
      <c r="J59" s="1165"/>
      <c r="K59" s="84"/>
      <c r="L59" s="85"/>
      <c r="M59" s="85"/>
      <c r="N59" s="85"/>
      <c r="O59" s="86"/>
    </row>
    <row r="60" spans="1:21" ht="31.5" customHeight="1" thickBot="1" x14ac:dyDescent="0.25">
      <c r="B60" s="1158"/>
      <c r="C60" s="1159"/>
      <c r="D60" s="1166" t="s">
        <v>27</v>
      </c>
      <c r="E60" s="1167"/>
      <c r="F60" s="1167"/>
      <c r="G60" s="1167"/>
      <c r="H60" s="1167"/>
      <c r="I60" s="1167"/>
      <c r="J60" s="1168"/>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j8S7+nraozmjDmal/F/GJfB8R2NEObkiWYv/UBBxeVVwc6gFCwZz3GhVIg+5qxTDZJsQovX5kVfRtZ9GjvOjzQ==" saltValue="smEJqUmw36ZxegFSoy2Dz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4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6" zoomScaleSheetLayoutView="100" workbookViewId="0">
      <selection activeCell="M41" sqref="M41"/>
    </sheetView>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528</v>
      </c>
      <c r="J40" s="101" t="s">
        <v>529</v>
      </c>
      <c r="K40" s="101" t="s">
        <v>530</v>
      </c>
      <c r="L40" s="101" t="s">
        <v>531</v>
      </c>
      <c r="M40" s="102" t="s">
        <v>532</v>
      </c>
    </row>
    <row r="41" spans="2:13" ht="27.75" customHeight="1" x14ac:dyDescent="0.2">
      <c r="B41" s="1169" t="s">
        <v>30</v>
      </c>
      <c r="C41" s="1170"/>
      <c r="D41" s="103"/>
      <c r="E41" s="1175" t="s">
        <v>31</v>
      </c>
      <c r="F41" s="1175"/>
      <c r="G41" s="1175"/>
      <c r="H41" s="1176"/>
      <c r="I41" s="342">
        <v>32070</v>
      </c>
      <c r="J41" s="343">
        <v>31146</v>
      </c>
      <c r="K41" s="343">
        <v>30756</v>
      </c>
      <c r="L41" s="343">
        <v>29880</v>
      </c>
      <c r="M41" s="344">
        <v>29110</v>
      </c>
    </row>
    <row r="42" spans="2:13" ht="27.75" customHeight="1" x14ac:dyDescent="0.2">
      <c r="B42" s="1171"/>
      <c r="C42" s="1172"/>
      <c r="D42" s="104"/>
      <c r="E42" s="1177" t="s">
        <v>32</v>
      </c>
      <c r="F42" s="1177"/>
      <c r="G42" s="1177"/>
      <c r="H42" s="1178"/>
      <c r="I42" s="345">
        <v>64</v>
      </c>
      <c r="J42" s="346">
        <v>49</v>
      </c>
      <c r="K42" s="346">
        <v>34</v>
      </c>
      <c r="L42" s="346">
        <v>21</v>
      </c>
      <c r="M42" s="347">
        <v>9</v>
      </c>
    </row>
    <row r="43" spans="2:13" ht="27.75" customHeight="1" x14ac:dyDescent="0.2">
      <c r="B43" s="1171"/>
      <c r="C43" s="1172"/>
      <c r="D43" s="104"/>
      <c r="E43" s="1177" t="s">
        <v>33</v>
      </c>
      <c r="F43" s="1177"/>
      <c r="G43" s="1177"/>
      <c r="H43" s="1178"/>
      <c r="I43" s="345">
        <v>9125</v>
      </c>
      <c r="J43" s="346">
        <v>8479</v>
      </c>
      <c r="K43" s="346">
        <v>7859</v>
      </c>
      <c r="L43" s="346">
        <v>7230</v>
      </c>
      <c r="M43" s="347">
        <v>6944</v>
      </c>
    </row>
    <row r="44" spans="2:13" ht="27.75" customHeight="1" x14ac:dyDescent="0.2">
      <c r="B44" s="1171"/>
      <c r="C44" s="1172"/>
      <c r="D44" s="104"/>
      <c r="E44" s="1177" t="s">
        <v>34</v>
      </c>
      <c r="F44" s="1177"/>
      <c r="G44" s="1177"/>
      <c r="H44" s="1178"/>
      <c r="I44" s="345">
        <v>715</v>
      </c>
      <c r="J44" s="346">
        <v>677</v>
      </c>
      <c r="K44" s="346">
        <v>615</v>
      </c>
      <c r="L44" s="346">
        <v>622</v>
      </c>
      <c r="M44" s="347">
        <v>715</v>
      </c>
    </row>
    <row r="45" spans="2:13" ht="27.75" customHeight="1" x14ac:dyDescent="0.2">
      <c r="B45" s="1171"/>
      <c r="C45" s="1172"/>
      <c r="D45" s="104"/>
      <c r="E45" s="1177" t="s">
        <v>35</v>
      </c>
      <c r="F45" s="1177"/>
      <c r="G45" s="1177"/>
      <c r="H45" s="1178"/>
      <c r="I45" s="345">
        <v>1820</v>
      </c>
      <c r="J45" s="346">
        <v>1603</v>
      </c>
      <c r="K45" s="346">
        <v>1573</v>
      </c>
      <c r="L45" s="346">
        <v>1462</v>
      </c>
      <c r="M45" s="347">
        <v>1522</v>
      </c>
    </row>
    <row r="46" spans="2:13" ht="27.75" customHeight="1" x14ac:dyDescent="0.2">
      <c r="B46" s="1171"/>
      <c r="C46" s="1172"/>
      <c r="D46" s="105"/>
      <c r="E46" s="1177" t="s">
        <v>36</v>
      </c>
      <c r="F46" s="1177"/>
      <c r="G46" s="1177"/>
      <c r="H46" s="1178"/>
      <c r="I46" s="345" t="s">
        <v>489</v>
      </c>
      <c r="J46" s="346" t="s">
        <v>489</v>
      </c>
      <c r="K46" s="346" t="s">
        <v>489</v>
      </c>
      <c r="L46" s="346" t="s">
        <v>489</v>
      </c>
      <c r="M46" s="347" t="s">
        <v>489</v>
      </c>
    </row>
    <row r="47" spans="2:13" ht="27.75" customHeight="1" x14ac:dyDescent="0.2">
      <c r="B47" s="1171"/>
      <c r="C47" s="1172"/>
      <c r="D47" s="106"/>
      <c r="E47" s="1179" t="s">
        <v>37</v>
      </c>
      <c r="F47" s="1180"/>
      <c r="G47" s="1180"/>
      <c r="H47" s="1181"/>
      <c r="I47" s="345" t="s">
        <v>489</v>
      </c>
      <c r="J47" s="346" t="s">
        <v>489</v>
      </c>
      <c r="K47" s="346" t="s">
        <v>489</v>
      </c>
      <c r="L47" s="346" t="s">
        <v>489</v>
      </c>
      <c r="M47" s="347" t="s">
        <v>489</v>
      </c>
    </row>
    <row r="48" spans="2:13" ht="27.75" customHeight="1" x14ac:dyDescent="0.2">
      <c r="B48" s="1171"/>
      <c r="C48" s="1172"/>
      <c r="D48" s="104"/>
      <c r="E48" s="1177" t="s">
        <v>38</v>
      </c>
      <c r="F48" s="1177"/>
      <c r="G48" s="1177"/>
      <c r="H48" s="1178"/>
      <c r="I48" s="345" t="s">
        <v>489</v>
      </c>
      <c r="J48" s="346" t="s">
        <v>489</v>
      </c>
      <c r="K48" s="346" t="s">
        <v>489</v>
      </c>
      <c r="L48" s="346" t="s">
        <v>489</v>
      </c>
      <c r="M48" s="347" t="s">
        <v>489</v>
      </c>
    </row>
    <row r="49" spans="2:13" ht="27.75" customHeight="1" x14ac:dyDescent="0.2">
      <c r="B49" s="1173"/>
      <c r="C49" s="1174"/>
      <c r="D49" s="104"/>
      <c r="E49" s="1177" t="s">
        <v>39</v>
      </c>
      <c r="F49" s="1177"/>
      <c r="G49" s="1177"/>
      <c r="H49" s="1178"/>
      <c r="I49" s="345" t="s">
        <v>489</v>
      </c>
      <c r="J49" s="346" t="s">
        <v>489</v>
      </c>
      <c r="K49" s="346" t="s">
        <v>489</v>
      </c>
      <c r="L49" s="346" t="s">
        <v>489</v>
      </c>
      <c r="M49" s="347" t="s">
        <v>489</v>
      </c>
    </row>
    <row r="50" spans="2:13" ht="27.75" customHeight="1" x14ac:dyDescent="0.2">
      <c r="B50" s="1182" t="s">
        <v>40</v>
      </c>
      <c r="C50" s="1183"/>
      <c r="D50" s="107"/>
      <c r="E50" s="1177" t="s">
        <v>41</v>
      </c>
      <c r="F50" s="1177"/>
      <c r="G50" s="1177"/>
      <c r="H50" s="1178"/>
      <c r="I50" s="345">
        <v>1797</v>
      </c>
      <c r="J50" s="346">
        <v>1658</v>
      </c>
      <c r="K50" s="346">
        <v>2501</v>
      </c>
      <c r="L50" s="346">
        <v>3337</v>
      </c>
      <c r="M50" s="347">
        <v>3753</v>
      </c>
    </row>
    <row r="51" spans="2:13" ht="27.75" customHeight="1" x14ac:dyDescent="0.2">
      <c r="B51" s="1171"/>
      <c r="C51" s="1172"/>
      <c r="D51" s="104"/>
      <c r="E51" s="1177" t="s">
        <v>42</v>
      </c>
      <c r="F51" s="1177"/>
      <c r="G51" s="1177"/>
      <c r="H51" s="1178"/>
      <c r="I51" s="345">
        <v>4449</v>
      </c>
      <c r="J51" s="346">
        <v>4408</v>
      </c>
      <c r="K51" s="346">
        <v>4528</v>
      </c>
      <c r="L51" s="346">
        <v>4289</v>
      </c>
      <c r="M51" s="347">
        <v>4179</v>
      </c>
    </row>
    <row r="52" spans="2:13" ht="27.75" customHeight="1" x14ac:dyDescent="0.2">
      <c r="B52" s="1173"/>
      <c r="C52" s="1174"/>
      <c r="D52" s="104"/>
      <c r="E52" s="1177" t="s">
        <v>43</v>
      </c>
      <c r="F52" s="1177"/>
      <c r="G52" s="1177"/>
      <c r="H52" s="1178"/>
      <c r="I52" s="345">
        <v>27406</v>
      </c>
      <c r="J52" s="346">
        <v>26541</v>
      </c>
      <c r="K52" s="346">
        <v>25729</v>
      </c>
      <c r="L52" s="346">
        <v>24671</v>
      </c>
      <c r="M52" s="347">
        <v>23750</v>
      </c>
    </row>
    <row r="53" spans="2:13" ht="27.75" customHeight="1" thickBot="1" x14ac:dyDescent="0.25">
      <c r="B53" s="1184" t="s">
        <v>19</v>
      </c>
      <c r="C53" s="1185"/>
      <c r="D53" s="108"/>
      <c r="E53" s="1186" t="s">
        <v>44</v>
      </c>
      <c r="F53" s="1186"/>
      <c r="G53" s="1186"/>
      <c r="H53" s="1187"/>
      <c r="I53" s="348">
        <v>10142</v>
      </c>
      <c r="J53" s="349">
        <v>9347</v>
      </c>
      <c r="K53" s="349">
        <v>8080</v>
      </c>
      <c r="L53" s="349">
        <v>6917</v>
      </c>
      <c r="M53" s="350">
        <v>6619</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NWDuiev/THWN1WhGuj4ElKV36YfQl8llb9vgwIG+PAHGYehVYl8aof6D3npFRCygUy6NG0KmFgA9aNArPBUq7g==" saltValue="jND29BlfMNQPzTqHd3Aau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1"/>
  <sheetViews>
    <sheetView showGridLines="0" topLeftCell="A53" zoomScale="70" zoomScaleNormal="70" zoomScaleSheetLayoutView="100" workbookViewId="0">
      <selection activeCell="H62" sqref="H62"/>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530</v>
      </c>
      <c r="G54" s="117" t="s">
        <v>531</v>
      </c>
      <c r="H54" s="118" t="s">
        <v>532</v>
      </c>
    </row>
    <row r="55" spans="2:8" ht="52.5" customHeight="1" x14ac:dyDescent="0.2">
      <c r="B55" s="119"/>
      <c r="C55" s="1196" t="s">
        <v>46</v>
      </c>
      <c r="D55" s="1196"/>
      <c r="E55" s="1197"/>
      <c r="F55" s="120">
        <v>574</v>
      </c>
      <c r="G55" s="120">
        <v>887</v>
      </c>
      <c r="H55" s="121">
        <v>846</v>
      </c>
    </row>
    <row r="56" spans="2:8" ht="52.5" customHeight="1" x14ac:dyDescent="0.2">
      <c r="B56" s="122"/>
      <c r="C56" s="1198" t="s">
        <v>47</v>
      </c>
      <c r="D56" s="1198"/>
      <c r="E56" s="1199"/>
      <c r="F56" s="123">
        <v>401</v>
      </c>
      <c r="G56" s="123">
        <v>401</v>
      </c>
      <c r="H56" s="124">
        <v>479</v>
      </c>
    </row>
    <row r="57" spans="2:8" ht="53.25" customHeight="1" x14ac:dyDescent="0.2">
      <c r="B57" s="122"/>
      <c r="C57" s="1200" t="s">
        <v>48</v>
      </c>
      <c r="D57" s="1200"/>
      <c r="E57" s="1201"/>
      <c r="F57" s="125">
        <v>2932</v>
      </c>
      <c r="G57" s="125">
        <v>3353</v>
      </c>
      <c r="H57" s="126">
        <v>3672</v>
      </c>
    </row>
    <row r="58" spans="2:8" ht="45.75" customHeight="1" x14ac:dyDescent="0.2">
      <c r="B58" s="127"/>
      <c r="C58" s="1188" t="s">
        <v>564</v>
      </c>
      <c r="D58" s="1189"/>
      <c r="E58" s="1190"/>
      <c r="F58" s="128">
        <v>1698</v>
      </c>
      <c r="G58" s="128">
        <v>1700</v>
      </c>
      <c r="H58" s="129">
        <v>1703</v>
      </c>
    </row>
    <row r="59" spans="2:8" ht="45.75" customHeight="1" x14ac:dyDescent="0.2">
      <c r="B59" s="127"/>
      <c r="C59" s="1188" t="s">
        <v>565</v>
      </c>
      <c r="D59" s="1189"/>
      <c r="E59" s="1190"/>
      <c r="F59" s="128">
        <v>272</v>
      </c>
      <c r="G59" s="128">
        <v>572</v>
      </c>
      <c r="H59" s="129">
        <v>795</v>
      </c>
    </row>
    <row r="60" spans="2:8" ht="45.75" customHeight="1" x14ac:dyDescent="0.2">
      <c r="B60" s="127"/>
      <c r="C60" s="1188" t="s">
        <v>566</v>
      </c>
      <c r="D60" s="1189"/>
      <c r="E60" s="1190"/>
      <c r="F60" s="128">
        <v>289</v>
      </c>
      <c r="G60" s="128">
        <v>389</v>
      </c>
      <c r="H60" s="129">
        <v>439</v>
      </c>
    </row>
    <row r="61" spans="2:8" ht="45.75" customHeight="1" x14ac:dyDescent="0.2">
      <c r="B61" s="127"/>
      <c r="C61" s="1188" t="s">
        <v>567</v>
      </c>
      <c r="D61" s="1189"/>
      <c r="E61" s="1190"/>
      <c r="F61" s="128">
        <v>297</v>
      </c>
      <c r="G61" s="128">
        <v>284</v>
      </c>
      <c r="H61" s="129">
        <v>268</v>
      </c>
    </row>
    <row r="62" spans="2:8" ht="45.75" customHeight="1" thickBot="1" x14ac:dyDescent="0.25">
      <c r="B62" s="130"/>
      <c r="C62" s="1191" t="s">
        <v>568</v>
      </c>
      <c r="D62" s="1192"/>
      <c r="E62" s="1193"/>
      <c r="F62" s="131">
        <v>161</v>
      </c>
      <c r="G62" s="131">
        <v>152</v>
      </c>
      <c r="H62" s="132">
        <v>148</v>
      </c>
    </row>
    <row r="63" spans="2:8" ht="52.5" customHeight="1" thickBot="1" x14ac:dyDescent="0.25">
      <c r="B63" s="133"/>
      <c r="C63" s="1194" t="s">
        <v>49</v>
      </c>
      <c r="D63" s="1194"/>
      <c r="E63" s="1195"/>
      <c r="F63" s="134">
        <v>3908</v>
      </c>
      <c r="G63" s="134">
        <v>4640</v>
      </c>
      <c r="H63" s="135">
        <v>4997</v>
      </c>
    </row>
    <row r="64" spans="2:8" ht="13" x14ac:dyDescent="0.2"/>
    <row r="65" s="1" customFormat="1" ht="13.5" hidden="1" customHeight="1" x14ac:dyDescent="0.2"/>
    <row r="66" s="1" customFormat="1" ht="13.5" hidden="1" customHeight="1" x14ac:dyDescent="0.2"/>
    <row r="67" s="1" customFormat="1" ht="13.5" hidden="1" customHeight="1" x14ac:dyDescent="0.2"/>
    <row r="68" s="1" customFormat="1" ht="13.5" hidden="1" customHeight="1" x14ac:dyDescent="0.2"/>
    <row r="69" s="1" customFormat="1" ht="13.5" hidden="1" customHeight="1" x14ac:dyDescent="0.2"/>
    <row r="70" s="1" customFormat="1" ht="13.5" hidden="1" customHeight="1" x14ac:dyDescent="0.2"/>
    <row r="71" s="1" customFormat="1" ht="13.5" hidden="1" customHeight="1" x14ac:dyDescent="0.2"/>
  </sheetData>
  <sheetProtection algorithmName="SHA-512" hashValue="Ko9DeWVUU9LaKmCgtEYS8xwOQpDm7AlqOw6h9WdWrhq1YpXHB8hcFJmQBzQsPhk+PTqR8O1EXPEHMP3tUrAL1w==" saltValue="ieetU1q8RDKZi+x1CJOm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527</v>
      </c>
      <c r="G2" s="149"/>
      <c r="H2" s="150"/>
    </row>
    <row r="3" spans="1:8" x14ac:dyDescent="0.2">
      <c r="A3" s="146" t="s">
        <v>520</v>
      </c>
      <c r="B3" s="151"/>
      <c r="C3" s="152"/>
      <c r="D3" s="153">
        <v>34787</v>
      </c>
      <c r="E3" s="154"/>
      <c r="F3" s="155">
        <v>45588</v>
      </c>
      <c r="G3" s="156"/>
      <c r="H3" s="157"/>
    </row>
    <row r="4" spans="1:8" x14ac:dyDescent="0.2">
      <c r="A4" s="158"/>
      <c r="B4" s="159"/>
      <c r="C4" s="160"/>
      <c r="D4" s="161">
        <v>9904</v>
      </c>
      <c r="E4" s="162"/>
      <c r="F4" s="163">
        <v>24150</v>
      </c>
      <c r="G4" s="164"/>
      <c r="H4" s="165"/>
    </row>
    <row r="5" spans="1:8" x14ac:dyDescent="0.2">
      <c r="A5" s="146" t="s">
        <v>522</v>
      </c>
      <c r="B5" s="151"/>
      <c r="C5" s="152"/>
      <c r="D5" s="153">
        <v>31824</v>
      </c>
      <c r="E5" s="154"/>
      <c r="F5" s="155">
        <v>45483</v>
      </c>
      <c r="G5" s="156"/>
      <c r="H5" s="157"/>
    </row>
    <row r="6" spans="1:8" x14ac:dyDescent="0.2">
      <c r="A6" s="158"/>
      <c r="B6" s="159"/>
      <c r="C6" s="160"/>
      <c r="D6" s="161">
        <v>8405</v>
      </c>
      <c r="E6" s="162"/>
      <c r="F6" s="163">
        <v>24241</v>
      </c>
      <c r="G6" s="164"/>
      <c r="H6" s="165"/>
    </row>
    <row r="7" spans="1:8" x14ac:dyDescent="0.2">
      <c r="A7" s="146" t="s">
        <v>523</v>
      </c>
      <c r="B7" s="151"/>
      <c r="C7" s="152"/>
      <c r="D7" s="153">
        <v>42354</v>
      </c>
      <c r="E7" s="154"/>
      <c r="F7" s="155">
        <v>45945</v>
      </c>
      <c r="G7" s="156"/>
      <c r="H7" s="157"/>
    </row>
    <row r="8" spans="1:8" x14ac:dyDescent="0.2">
      <c r="A8" s="158"/>
      <c r="B8" s="159"/>
      <c r="C8" s="160"/>
      <c r="D8" s="161">
        <v>16641</v>
      </c>
      <c r="E8" s="162"/>
      <c r="F8" s="163">
        <v>25180</v>
      </c>
      <c r="G8" s="164"/>
      <c r="H8" s="165"/>
    </row>
    <row r="9" spans="1:8" x14ac:dyDescent="0.2">
      <c r="A9" s="146" t="s">
        <v>524</v>
      </c>
      <c r="B9" s="151"/>
      <c r="C9" s="152"/>
      <c r="D9" s="153">
        <v>39323</v>
      </c>
      <c r="E9" s="154"/>
      <c r="F9" s="155">
        <v>44475</v>
      </c>
      <c r="G9" s="156"/>
      <c r="H9" s="157"/>
    </row>
    <row r="10" spans="1:8" x14ac:dyDescent="0.2">
      <c r="A10" s="158"/>
      <c r="B10" s="159"/>
      <c r="C10" s="160"/>
      <c r="D10" s="161">
        <v>11712</v>
      </c>
      <c r="E10" s="162"/>
      <c r="F10" s="163">
        <v>24780</v>
      </c>
      <c r="G10" s="164"/>
      <c r="H10" s="165"/>
    </row>
    <row r="11" spans="1:8" x14ac:dyDescent="0.2">
      <c r="A11" s="146" t="s">
        <v>525</v>
      </c>
      <c r="B11" s="151"/>
      <c r="C11" s="152"/>
      <c r="D11" s="153">
        <v>45916</v>
      </c>
      <c r="E11" s="154"/>
      <c r="F11" s="155">
        <v>45982</v>
      </c>
      <c r="G11" s="156"/>
      <c r="H11" s="157"/>
    </row>
    <row r="12" spans="1:8" x14ac:dyDescent="0.2">
      <c r="A12" s="158"/>
      <c r="B12" s="159"/>
      <c r="C12" s="166"/>
      <c r="D12" s="161">
        <v>15617</v>
      </c>
      <c r="E12" s="162"/>
      <c r="F12" s="163">
        <v>25583</v>
      </c>
      <c r="G12" s="164"/>
      <c r="H12" s="165"/>
    </row>
    <row r="13" spans="1:8" x14ac:dyDescent="0.2">
      <c r="A13" s="146"/>
      <c r="B13" s="151"/>
      <c r="C13" s="152"/>
      <c r="D13" s="153">
        <v>38841</v>
      </c>
      <c r="E13" s="154"/>
      <c r="F13" s="155">
        <v>45495</v>
      </c>
      <c r="G13" s="167"/>
      <c r="H13" s="157"/>
    </row>
    <row r="14" spans="1:8" x14ac:dyDescent="0.2">
      <c r="A14" s="158"/>
      <c r="B14" s="159"/>
      <c r="C14" s="160"/>
      <c r="D14" s="161">
        <v>12456</v>
      </c>
      <c r="E14" s="162"/>
      <c r="F14" s="163">
        <v>24787</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1.38</v>
      </c>
      <c r="C19" s="168">
        <f>ROUND(VALUE(SUBSTITUTE(実質収支比率等に係る経年分析!G$48,"▲","-")),2)</f>
        <v>3.25</v>
      </c>
      <c r="D19" s="168">
        <f>ROUND(VALUE(SUBSTITUTE(実質収支比率等に係る経年分析!H$48,"▲","-")),2)</f>
        <v>3.48</v>
      </c>
      <c r="E19" s="168">
        <f>ROUND(VALUE(SUBSTITUTE(実質収支比率等に係る経年分析!I$48,"▲","-")),2)</f>
        <v>6.9</v>
      </c>
      <c r="F19" s="168">
        <f>ROUND(VALUE(SUBSTITUTE(実質収支比率等に係る経年分析!J$48,"▲","-")),2)</f>
        <v>4.46</v>
      </c>
    </row>
    <row r="20" spans="1:11" x14ac:dyDescent="0.2">
      <c r="A20" s="168" t="s">
        <v>53</v>
      </c>
      <c r="B20" s="168">
        <f>ROUND(VALUE(SUBSTITUTE(実質収支比率等に係る経年分析!F$47,"▲","-")),2)</f>
        <v>2.89</v>
      </c>
      <c r="C20" s="168">
        <f>ROUND(VALUE(SUBSTITUTE(実質収支比率等に係る経年分析!G$47,"▲","-")),2)</f>
        <v>1.72</v>
      </c>
      <c r="D20" s="168">
        <f>ROUND(VALUE(SUBSTITUTE(実質収支比率等に係る経年分析!H$47,"▲","-")),2)</f>
        <v>3.21</v>
      </c>
      <c r="E20" s="168">
        <f>ROUND(VALUE(SUBSTITUTE(実質収支比率等に係る経年分析!I$47,"▲","-")),2)</f>
        <v>5.03</v>
      </c>
      <c r="F20" s="168">
        <f>ROUND(VALUE(SUBSTITUTE(実質収支比率等に係る経年分析!J$47,"▲","-")),2)</f>
        <v>4.66</v>
      </c>
    </row>
    <row r="21" spans="1:11" x14ac:dyDescent="0.2">
      <c r="A21" s="168" t="s">
        <v>54</v>
      </c>
      <c r="B21" s="168">
        <f>IF(ISNUMBER(VALUE(SUBSTITUTE(実質収支比率等に係る経年分析!F$49,"▲","-"))),ROUND(VALUE(SUBSTITUTE(実質収支比率等に係る経年分析!F$49,"▲","-")),2),NA())</f>
        <v>-0.65</v>
      </c>
      <c r="C21" s="168">
        <f>IF(ISNUMBER(VALUE(SUBSTITUTE(実質収支比率等に係る経年分析!G$49,"▲","-"))),ROUND(VALUE(SUBSTITUTE(実質収支比率等に係る経年分析!G$49,"▲","-")),2),NA())</f>
        <v>0.83</v>
      </c>
      <c r="D21" s="168">
        <f>IF(ISNUMBER(VALUE(SUBSTITUTE(実質収支比率等に係る経年分析!H$49,"▲","-"))),ROUND(VALUE(SUBSTITUTE(実質収支比率等に係る経年分析!H$49,"▲","-")),2),NA())</f>
        <v>0.37</v>
      </c>
      <c r="E21" s="168">
        <f>IF(ISNUMBER(VALUE(SUBSTITUTE(実質収支比率等に係る経年分析!I$49,"▲","-"))),ROUND(VALUE(SUBSTITUTE(実質収支比率等に係る経年分析!I$49,"▲","-")),2),NA())</f>
        <v>3.36</v>
      </c>
      <c r="F21" s="168">
        <f>IF(ISNUMBER(VALUE(SUBSTITUTE(実質収支比率等に係る経年分析!J$49,"▲","-"))),ROUND(VALUE(SUBSTITUTE(実質収支比率等に係る経年分析!J$49,"▲","-")),2),NA())</f>
        <v>-5.82</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介護サービス事業特別会計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0.05</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0.02</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0.04</v>
      </c>
    </row>
    <row r="30" spans="1:11" x14ac:dyDescent="0.2">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0.04</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0.05</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0.06</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7.0000000000000007E-2</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0.05</v>
      </c>
    </row>
    <row r="31" spans="1:11" x14ac:dyDescent="0.2">
      <c r="A31" s="169" t="str">
        <f>IF(連結実質赤字比率に係る赤字・黒字の構成分析!C$39="",NA(),連結実質赤字比率に係る赤字・黒字の構成分析!C$39)</f>
        <v>国民健康保険診療所特別会計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0.21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0.13</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0.06</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7.0000000000000007E-2</v>
      </c>
    </row>
    <row r="32" spans="1:11" x14ac:dyDescent="0.2">
      <c r="A32" s="169" t="str">
        <f>IF(連結実質赤字比率に係る赤字・黒字の構成分析!C$38="",NA(),連結実質赤字比率に係る赤字・黒字の構成分析!C$38)</f>
        <v>国民健康保険事業特別会計</v>
      </c>
      <c r="B32" s="169">
        <f>IF(ROUND(VALUE(SUBSTITUTE(連結実質赤字比率に係る赤字・黒字の構成分析!F$38,"▲", "-")), 2) &lt; 0, ABS(ROUND(VALUE(SUBSTITUTE(連結実質赤字比率に係る赤字・黒字の構成分析!F$38,"▲", "-")), 2)), NA())</f>
        <v>1.64</v>
      </c>
      <c r="C32" s="169" t="e">
        <f>IF(ROUND(VALUE(SUBSTITUTE(連結実質赤字比率に係る赤字・黒字の構成分析!F$38,"▲", "-")), 2) &gt;= 0, ABS(ROUND(VALUE(SUBSTITUTE(連結実質赤字比率に係る赤字・黒字の構成分析!F$38,"▲", "-")), 2)), NA())</f>
        <v>#N/A</v>
      </c>
      <c r="D32" s="169">
        <f>IF(ROUND(VALUE(SUBSTITUTE(連結実質赤字比率に係る赤字・黒字の構成分析!G$38,"▲", "-")), 2) &lt; 0, ABS(ROUND(VALUE(SUBSTITUTE(連結実質赤字比率に係る赤字・黒字の構成分析!G$38,"▲", "-")), 2)), NA())</f>
        <v>1.03</v>
      </c>
      <c r="E32" s="169" t="e">
        <f>IF(ROUND(VALUE(SUBSTITUTE(連結実質赤字比率に係る赤字・黒字の構成分析!G$38,"▲", "-")), 2) &gt;= 0, ABS(ROUND(VALUE(SUBSTITUTE(連結実質赤字比率に係る赤字・黒字の構成分析!G$38,"▲", "-")), 2)), NA())</f>
        <v>#N/A</v>
      </c>
      <c r="F32" s="169">
        <f>IF(ROUND(VALUE(SUBSTITUTE(連結実質赤字比率に係る赤字・黒字の構成分析!H$38,"▲", "-")), 2) &lt; 0, ABS(ROUND(VALUE(SUBSTITUTE(連結実質赤字比率に係る赤字・黒字の構成分析!H$38,"▲", "-")), 2)), NA())</f>
        <v>0.34</v>
      </c>
      <c r="G32" s="169" t="e">
        <f>IF(ROUND(VALUE(SUBSTITUTE(連結実質赤字比率に係る赤字・黒字の構成分析!H$38,"▲", "-")), 2) &gt;= 0, ABS(ROUND(VALUE(SUBSTITUTE(連結実質赤字比率に係る赤字・黒字の構成分析!H$38,"▲", "-")), 2)), NA())</f>
        <v>#N/A</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0.25</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0.38</v>
      </c>
    </row>
    <row r="33" spans="1:16" x14ac:dyDescent="0.2">
      <c r="A33" s="169" t="str">
        <f>IF(連結実質赤字比率に係る赤字・黒字の構成分析!C$37="",NA(),連結実質赤字比率に係る赤字・黒字の構成分析!C$37)</f>
        <v>介護保険事業特別会計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0.66</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0.96</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1.63</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2.13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1.68</v>
      </c>
    </row>
    <row r="34" spans="1:16" x14ac:dyDescent="0.2">
      <c r="A34" s="169" t="str">
        <f>IF(連結実質赤字比率に係る赤字・黒字の構成分析!C$36="",NA(),連結実質赤字比率に係る赤字・黒字の構成分析!C$36)</f>
        <v>公共下水道事業会計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2.15</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2.59</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2.95</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3.15</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3.13</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1.37</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3.24</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3.48</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6.89</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4.46</v>
      </c>
    </row>
    <row r="36" spans="1:16" x14ac:dyDescent="0.2">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8.83</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9.17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9.11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9.0500000000000007</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8.66</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2766</v>
      </c>
      <c r="E42" s="170"/>
      <c r="F42" s="170"/>
      <c r="G42" s="170">
        <f>'実質公債費比率（分子）の構造'!L$52</f>
        <v>2782</v>
      </c>
      <c r="H42" s="170"/>
      <c r="I42" s="170"/>
      <c r="J42" s="170">
        <f>'実質公債費比率（分子）の構造'!M$52</f>
        <v>2714</v>
      </c>
      <c r="K42" s="170"/>
      <c r="L42" s="170"/>
      <c r="M42" s="170">
        <f>'実質公債費比率（分子）の構造'!N$52</f>
        <v>2666</v>
      </c>
      <c r="N42" s="170"/>
      <c r="O42" s="170"/>
      <c r="P42" s="170">
        <f>'実質公債費比率（分子）の構造'!O$52</f>
        <v>2715</v>
      </c>
    </row>
    <row r="43" spans="1:16" x14ac:dyDescent="0.2">
      <c r="A43" s="170" t="s">
        <v>16</v>
      </c>
      <c r="B43" s="170">
        <f>'実質公債費比率（分子）の構造'!K$51</f>
        <v>0</v>
      </c>
      <c r="C43" s="170"/>
      <c r="D43" s="170"/>
      <c r="E43" s="170">
        <f>'実質公債費比率（分子）の構造'!L$51</f>
        <v>0</v>
      </c>
      <c r="F43" s="170"/>
      <c r="G43" s="170"/>
      <c r="H43" s="170">
        <f>'実質公債費比率（分子）の構造'!M$51</f>
        <v>0</v>
      </c>
      <c r="I43" s="170"/>
      <c r="J43" s="170"/>
      <c r="K43" s="170">
        <f>'実質公債費比率（分子）の構造'!N$51</f>
        <v>0</v>
      </c>
      <c r="L43" s="170"/>
      <c r="M43" s="170"/>
      <c r="N43" s="170">
        <f>'実質公債費比率（分子）の構造'!O$51</f>
        <v>0</v>
      </c>
      <c r="O43" s="170"/>
      <c r="P43" s="170"/>
    </row>
    <row r="44" spans="1:16" x14ac:dyDescent="0.2">
      <c r="A44" s="170" t="s">
        <v>62</v>
      </c>
      <c r="B44" s="170">
        <f>'実質公債費比率（分子）の構造'!K$50</f>
        <v>24</v>
      </c>
      <c r="C44" s="170"/>
      <c r="D44" s="170"/>
      <c r="E44" s="170">
        <f>'実質公債費比率（分子）の構造'!L$50</f>
        <v>26</v>
      </c>
      <c r="F44" s="170"/>
      <c r="G44" s="170"/>
      <c r="H44" s="170">
        <f>'実質公債費比率（分子）の構造'!M$50</f>
        <v>22</v>
      </c>
      <c r="I44" s="170"/>
      <c r="J44" s="170"/>
      <c r="K44" s="170">
        <f>'実質公債費比率（分子）の構造'!N$50</f>
        <v>21</v>
      </c>
      <c r="L44" s="170"/>
      <c r="M44" s="170"/>
      <c r="N44" s="170">
        <f>'実質公債費比率（分子）の構造'!O$50</f>
        <v>16</v>
      </c>
      <c r="O44" s="170"/>
      <c r="P44" s="170"/>
    </row>
    <row r="45" spans="1:16" x14ac:dyDescent="0.2">
      <c r="A45" s="170" t="s">
        <v>63</v>
      </c>
      <c r="B45" s="170">
        <f>'実質公債費比率（分子）の構造'!K$49</f>
        <v>102</v>
      </c>
      <c r="C45" s="170"/>
      <c r="D45" s="170"/>
      <c r="E45" s="170">
        <f>'実質公債費比率（分子）の構造'!L$49</f>
        <v>83</v>
      </c>
      <c r="F45" s="170"/>
      <c r="G45" s="170"/>
      <c r="H45" s="170">
        <f>'実質公債費比率（分子）の構造'!M$49</f>
        <v>69</v>
      </c>
      <c r="I45" s="170"/>
      <c r="J45" s="170"/>
      <c r="K45" s="170">
        <f>'実質公債費比率（分子）の構造'!N$49</f>
        <v>61</v>
      </c>
      <c r="L45" s="170"/>
      <c r="M45" s="170"/>
      <c r="N45" s="170">
        <f>'実質公債費比率（分子）の構造'!O$49</f>
        <v>55</v>
      </c>
      <c r="O45" s="170"/>
      <c r="P45" s="170"/>
    </row>
    <row r="46" spans="1:16" x14ac:dyDescent="0.2">
      <c r="A46" s="170" t="s">
        <v>64</v>
      </c>
      <c r="B46" s="170">
        <f>'実質公債費比率（分子）の構造'!K$48</f>
        <v>765</v>
      </c>
      <c r="C46" s="170"/>
      <c r="D46" s="170"/>
      <c r="E46" s="170">
        <f>'実質公債費比率（分子）の構造'!L$48</f>
        <v>740</v>
      </c>
      <c r="F46" s="170"/>
      <c r="G46" s="170"/>
      <c r="H46" s="170">
        <f>'実質公債費比率（分子）の構造'!M$48</f>
        <v>684</v>
      </c>
      <c r="I46" s="170"/>
      <c r="J46" s="170"/>
      <c r="K46" s="170">
        <f>'実質公債費比率（分子）の構造'!N$48</f>
        <v>706</v>
      </c>
      <c r="L46" s="170"/>
      <c r="M46" s="170"/>
      <c r="N46" s="170">
        <f>'実質公債費比率（分子）の構造'!O$48</f>
        <v>704</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2783</v>
      </c>
      <c r="C49" s="170"/>
      <c r="D49" s="170"/>
      <c r="E49" s="170">
        <f>'実質公債費比率（分子）の構造'!L$45</f>
        <v>3084</v>
      </c>
      <c r="F49" s="170"/>
      <c r="G49" s="170"/>
      <c r="H49" s="170">
        <f>'実質公債費比率（分子）の構造'!M$45</f>
        <v>2934</v>
      </c>
      <c r="I49" s="170"/>
      <c r="J49" s="170"/>
      <c r="K49" s="170">
        <f>'実質公債費比率（分子）の構造'!N$45</f>
        <v>2877</v>
      </c>
      <c r="L49" s="170"/>
      <c r="M49" s="170"/>
      <c r="N49" s="170">
        <f>'実質公債費比率（分子）の構造'!O$45</f>
        <v>2969</v>
      </c>
      <c r="O49" s="170"/>
      <c r="P49" s="170"/>
    </row>
    <row r="50" spans="1:16" x14ac:dyDescent="0.2">
      <c r="A50" s="170" t="s">
        <v>67</v>
      </c>
      <c r="B50" s="170" t="e">
        <f>NA()</f>
        <v>#N/A</v>
      </c>
      <c r="C50" s="170">
        <f>IF(ISNUMBER('実質公債費比率（分子）の構造'!K$53),'実質公債費比率（分子）の構造'!K$53,NA())</f>
        <v>908</v>
      </c>
      <c r="D50" s="170" t="e">
        <f>NA()</f>
        <v>#N/A</v>
      </c>
      <c r="E50" s="170" t="e">
        <f>NA()</f>
        <v>#N/A</v>
      </c>
      <c r="F50" s="170">
        <f>IF(ISNUMBER('実質公債費比率（分子）の構造'!L$53),'実質公債費比率（分子）の構造'!L$53,NA())</f>
        <v>1151</v>
      </c>
      <c r="G50" s="170" t="e">
        <f>NA()</f>
        <v>#N/A</v>
      </c>
      <c r="H50" s="170" t="e">
        <f>NA()</f>
        <v>#N/A</v>
      </c>
      <c r="I50" s="170">
        <f>IF(ISNUMBER('実質公債費比率（分子）の構造'!M$53),'実質公債費比率（分子）の構造'!M$53,NA())</f>
        <v>995</v>
      </c>
      <c r="J50" s="170" t="e">
        <f>NA()</f>
        <v>#N/A</v>
      </c>
      <c r="K50" s="170" t="e">
        <f>NA()</f>
        <v>#N/A</v>
      </c>
      <c r="L50" s="170">
        <f>IF(ISNUMBER('実質公債費比率（分子）の構造'!N$53),'実質公債費比率（分子）の構造'!N$53,NA())</f>
        <v>999</v>
      </c>
      <c r="M50" s="170" t="e">
        <f>NA()</f>
        <v>#N/A</v>
      </c>
      <c r="N50" s="170" t="e">
        <f>NA()</f>
        <v>#N/A</v>
      </c>
      <c r="O50" s="170">
        <f>IF(ISNUMBER('実質公債費比率（分子）の構造'!O$53),'実質公債費比率（分子）の構造'!O$53,NA())</f>
        <v>1029</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27406</v>
      </c>
      <c r="E56" s="169"/>
      <c r="F56" s="169"/>
      <c r="G56" s="169">
        <f>'将来負担比率（分子）の構造'!J$52</f>
        <v>26541</v>
      </c>
      <c r="H56" s="169"/>
      <c r="I56" s="169"/>
      <c r="J56" s="169">
        <f>'将来負担比率（分子）の構造'!K$52</f>
        <v>25729</v>
      </c>
      <c r="K56" s="169"/>
      <c r="L56" s="169"/>
      <c r="M56" s="169">
        <f>'将来負担比率（分子）の構造'!L$52</f>
        <v>24671</v>
      </c>
      <c r="N56" s="169"/>
      <c r="O56" s="169"/>
      <c r="P56" s="169">
        <f>'将来負担比率（分子）の構造'!M$52</f>
        <v>23750</v>
      </c>
    </row>
    <row r="57" spans="1:16" x14ac:dyDescent="0.2">
      <c r="A57" s="169" t="s">
        <v>42</v>
      </c>
      <c r="B57" s="169"/>
      <c r="C57" s="169"/>
      <c r="D57" s="169">
        <f>'将来負担比率（分子）の構造'!I$51</f>
        <v>4449</v>
      </c>
      <c r="E57" s="169"/>
      <c r="F57" s="169"/>
      <c r="G57" s="169">
        <f>'将来負担比率（分子）の構造'!J$51</f>
        <v>4408</v>
      </c>
      <c r="H57" s="169"/>
      <c r="I57" s="169"/>
      <c r="J57" s="169">
        <f>'将来負担比率（分子）の構造'!K$51</f>
        <v>4528</v>
      </c>
      <c r="K57" s="169"/>
      <c r="L57" s="169"/>
      <c r="M57" s="169">
        <f>'将来負担比率（分子）の構造'!L$51</f>
        <v>4289</v>
      </c>
      <c r="N57" s="169"/>
      <c r="O57" s="169"/>
      <c r="P57" s="169">
        <f>'将来負担比率（分子）の構造'!M$51</f>
        <v>4179</v>
      </c>
    </row>
    <row r="58" spans="1:16" x14ac:dyDescent="0.2">
      <c r="A58" s="169" t="s">
        <v>41</v>
      </c>
      <c r="B58" s="169"/>
      <c r="C58" s="169"/>
      <c r="D58" s="169">
        <f>'将来負担比率（分子）の構造'!I$50</f>
        <v>1797</v>
      </c>
      <c r="E58" s="169"/>
      <c r="F58" s="169"/>
      <c r="G58" s="169">
        <f>'将来負担比率（分子）の構造'!J$50</f>
        <v>1658</v>
      </c>
      <c r="H58" s="169"/>
      <c r="I58" s="169"/>
      <c r="J58" s="169">
        <f>'将来負担比率（分子）の構造'!K$50</f>
        <v>2501</v>
      </c>
      <c r="K58" s="169"/>
      <c r="L58" s="169"/>
      <c r="M58" s="169">
        <f>'将来負担比率（分子）の構造'!L$50</f>
        <v>3337</v>
      </c>
      <c r="N58" s="169"/>
      <c r="O58" s="169"/>
      <c r="P58" s="169">
        <f>'将来負担比率（分子）の構造'!M$50</f>
        <v>3753</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1820</v>
      </c>
      <c r="C62" s="169"/>
      <c r="D62" s="169"/>
      <c r="E62" s="169">
        <f>'将来負担比率（分子）の構造'!J$45</f>
        <v>1603</v>
      </c>
      <c r="F62" s="169"/>
      <c r="G62" s="169"/>
      <c r="H62" s="169">
        <f>'将来負担比率（分子）の構造'!K$45</f>
        <v>1573</v>
      </c>
      <c r="I62" s="169"/>
      <c r="J62" s="169"/>
      <c r="K62" s="169">
        <f>'将来負担比率（分子）の構造'!L$45</f>
        <v>1462</v>
      </c>
      <c r="L62" s="169"/>
      <c r="M62" s="169"/>
      <c r="N62" s="169">
        <f>'将来負担比率（分子）の構造'!M$45</f>
        <v>1522</v>
      </c>
      <c r="O62" s="169"/>
      <c r="P62" s="169"/>
    </row>
    <row r="63" spans="1:16" x14ac:dyDescent="0.2">
      <c r="A63" s="169" t="s">
        <v>34</v>
      </c>
      <c r="B63" s="169">
        <f>'将来負担比率（分子）の構造'!I$44</f>
        <v>715</v>
      </c>
      <c r="C63" s="169"/>
      <c r="D63" s="169"/>
      <c r="E63" s="169">
        <f>'将来負担比率（分子）の構造'!J$44</f>
        <v>677</v>
      </c>
      <c r="F63" s="169"/>
      <c r="G63" s="169"/>
      <c r="H63" s="169">
        <f>'将来負担比率（分子）の構造'!K$44</f>
        <v>615</v>
      </c>
      <c r="I63" s="169"/>
      <c r="J63" s="169"/>
      <c r="K63" s="169">
        <f>'将来負担比率（分子）の構造'!L$44</f>
        <v>622</v>
      </c>
      <c r="L63" s="169"/>
      <c r="M63" s="169"/>
      <c r="N63" s="169">
        <f>'将来負担比率（分子）の構造'!M$44</f>
        <v>715</v>
      </c>
      <c r="O63" s="169"/>
      <c r="P63" s="169"/>
    </row>
    <row r="64" spans="1:16" x14ac:dyDescent="0.2">
      <c r="A64" s="169" t="s">
        <v>33</v>
      </c>
      <c r="B64" s="169">
        <f>'将来負担比率（分子）の構造'!I$43</f>
        <v>9125</v>
      </c>
      <c r="C64" s="169"/>
      <c r="D64" s="169"/>
      <c r="E64" s="169">
        <f>'将来負担比率（分子）の構造'!J$43</f>
        <v>8479</v>
      </c>
      <c r="F64" s="169"/>
      <c r="G64" s="169"/>
      <c r="H64" s="169">
        <f>'将来負担比率（分子）の構造'!K$43</f>
        <v>7859</v>
      </c>
      <c r="I64" s="169"/>
      <c r="J64" s="169"/>
      <c r="K64" s="169">
        <f>'将来負担比率（分子）の構造'!L$43</f>
        <v>7230</v>
      </c>
      <c r="L64" s="169"/>
      <c r="M64" s="169"/>
      <c r="N64" s="169">
        <f>'将来負担比率（分子）の構造'!M$43</f>
        <v>6944</v>
      </c>
      <c r="O64" s="169"/>
      <c r="P64" s="169"/>
    </row>
    <row r="65" spans="1:16" x14ac:dyDescent="0.2">
      <c r="A65" s="169" t="s">
        <v>32</v>
      </c>
      <c r="B65" s="169">
        <f>'将来負担比率（分子）の構造'!I$42</f>
        <v>64</v>
      </c>
      <c r="C65" s="169"/>
      <c r="D65" s="169"/>
      <c r="E65" s="169">
        <f>'将来負担比率（分子）の構造'!J$42</f>
        <v>49</v>
      </c>
      <c r="F65" s="169"/>
      <c r="G65" s="169"/>
      <c r="H65" s="169">
        <f>'将来負担比率（分子）の構造'!K$42</f>
        <v>34</v>
      </c>
      <c r="I65" s="169"/>
      <c r="J65" s="169"/>
      <c r="K65" s="169">
        <f>'将来負担比率（分子）の構造'!L$42</f>
        <v>21</v>
      </c>
      <c r="L65" s="169"/>
      <c r="M65" s="169"/>
      <c r="N65" s="169">
        <f>'将来負担比率（分子）の構造'!M$42</f>
        <v>9</v>
      </c>
      <c r="O65" s="169"/>
      <c r="P65" s="169"/>
    </row>
    <row r="66" spans="1:16" x14ac:dyDescent="0.2">
      <c r="A66" s="169" t="s">
        <v>31</v>
      </c>
      <c r="B66" s="169">
        <f>'将来負担比率（分子）の構造'!I$41</f>
        <v>32070</v>
      </c>
      <c r="C66" s="169"/>
      <c r="D66" s="169"/>
      <c r="E66" s="169">
        <f>'将来負担比率（分子）の構造'!J$41</f>
        <v>31146</v>
      </c>
      <c r="F66" s="169"/>
      <c r="G66" s="169"/>
      <c r="H66" s="169">
        <f>'将来負担比率（分子）の構造'!K$41</f>
        <v>30756</v>
      </c>
      <c r="I66" s="169"/>
      <c r="J66" s="169"/>
      <c r="K66" s="169">
        <f>'将来負担比率（分子）の構造'!L$41</f>
        <v>29880</v>
      </c>
      <c r="L66" s="169"/>
      <c r="M66" s="169"/>
      <c r="N66" s="169">
        <f>'将来負担比率（分子）の構造'!M$41</f>
        <v>29110</v>
      </c>
      <c r="O66" s="169"/>
      <c r="P66" s="169"/>
    </row>
    <row r="67" spans="1:16" x14ac:dyDescent="0.2">
      <c r="A67" s="169" t="s">
        <v>71</v>
      </c>
      <c r="B67" s="169" t="e">
        <f>NA()</f>
        <v>#N/A</v>
      </c>
      <c r="C67" s="169">
        <f>IF(ISNUMBER('将来負担比率（分子）の構造'!I$53), IF('将来負担比率（分子）の構造'!I$53 &lt; 0, 0, '将来負担比率（分子）の構造'!I$53), NA())</f>
        <v>10142</v>
      </c>
      <c r="D67" s="169" t="e">
        <f>NA()</f>
        <v>#N/A</v>
      </c>
      <c r="E67" s="169" t="e">
        <f>NA()</f>
        <v>#N/A</v>
      </c>
      <c r="F67" s="169">
        <f>IF(ISNUMBER('将来負担比率（分子）の構造'!J$53), IF('将来負担比率（分子）の構造'!J$53 &lt; 0, 0, '将来負担比率（分子）の構造'!J$53), NA())</f>
        <v>9347</v>
      </c>
      <c r="G67" s="169" t="e">
        <f>NA()</f>
        <v>#N/A</v>
      </c>
      <c r="H67" s="169" t="e">
        <f>NA()</f>
        <v>#N/A</v>
      </c>
      <c r="I67" s="169">
        <f>IF(ISNUMBER('将来負担比率（分子）の構造'!K$53), IF('将来負担比率（分子）の構造'!K$53 &lt; 0, 0, '将来負担比率（分子）の構造'!K$53), NA())</f>
        <v>8080</v>
      </c>
      <c r="J67" s="169" t="e">
        <f>NA()</f>
        <v>#N/A</v>
      </c>
      <c r="K67" s="169" t="e">
        <f>NA()</f>
        <v>#N/A</v>
      </c>
      <c r="L67" s="169">
        <f>IF(ISNUMBER('将来負担比率（分子）の構造'!L$53), IF('将来負担比率（分子）の構造'!L$53 &lt; 0, 0, '将来負担比率（分子）の構造'!L$53), NA())</f>
        <v>6917</v>
      </c>
      <c r="M67" s="169" t="e">
        <f>NA()</f>
        <v>#N/A</v>
      </c>
      <c r="N67" s="169" t="e">
        <f>NA()</f>
        <v>#N/A</v>
      </c>
      <c r="O67" s="169">
        <f>IF(ISNUMBER('将来負担比率（分子）の構造'!M$53), IF('将来負担比率（分子）の構造'!M$53 &lt; 0, 0, '将来負担比率（分子）の構造'!M$53), NA())</f>
        <v>6619</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574</v>
      </c>
      <c r="C72" s="173">
        <f>基金残高に係る経年分析!G55</f>
        <v>887</v>
      </c>
      <c r="D72" s="173">
        <f>基金残高に係る経年分析!H55</f>
        <v>846</v>
      </c>
    </row>
    <row r="73" spans="1:16" x14ac:dyDescent="0.2">
      <c r="A73" s="172" t="s">
        <v>74</v>
      </c>
      <c r="B73" s="173">
        <f>基金残高に係る経年分析!F56</f>
        <v>401</v>
      </c>
      <c r="C73" s="173">
        <f>基金残高に係る経年分析!G56</f>
        <v>401</v>
      </c>
      <c r="D73" s="173">
        <f>基金残高に係る経年分析!H56</f>
        <v>479</v>
      </c>
    </row>
    <row r="74" spans="1:16" x14ac:dyDescent="0.2">
      <c r="A74" s="172" t="s">
        <v>75</v>
      </c>
      <c r="B74" s="173">
        <f>基金残高に係る経年分析!F57</f>
        <v>2932</v>
      </c>
      <c r="C74" s="173">
        <f>基金残高に係る経年分析!G57</f>
        <v>3353</v>
      </c>
      <c r="D74" s="173">
        <f>基金残高に係る経年分析!H57</f>
        <v>3672</v>
      </c>
    </row>
  </sheetData>
  <sheetProtection algorithmName="SHA-512" hashValue="3vorgbWCxj+xbDb2/s6aRnqr8RLmzbgoiDGPfM6QBjn/A5KoQNm8nF1g6aOvfme1Sc+vVeQwP30/Ae0CE6XZNQ==" saltValue="TYXXYeextb4B+nHUPPHBt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2">
      <vt:variant>
        <vt:lpstr>ワークシート</vt:lpstr>
      </vt:variant>
      <vt:variant>
        <vt:i4>14</vt:i4>
      </vt:variant>
    </vt:vector>
  </HeadingPairs>
  <TitlesOfParts>
    <vt:vector baseType="lpstr" size="14">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2025-03-14T00:32:48Z</cp:lastPrinted>
  <dcterms:created xsi:type="dcterms:W3CDTF">2025-02-19T00:01:41Z</dcterms:created>
  <dcterms:modified xsi:type="dcterms:W3CDTF">2025-03-24T06:43:56Z</dcterms:modified>
</cp:coreProperties>
</file>