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526"/>
  <workbookPr/>
  <xr:revisionPtr xr6:coauthVersionLast="47" xr6:coauthVersionMax="47" documentId="13_ncr:1_{39D34A03-6F99-4B5C-AE7E-2A6F49A9C410}" revIDLastSave="0" xr10:uidLastSave="{00000000-0000-0000-0000-000000000000}"/>
  <workbookProtection lockStructure="1" workbookAlgorithmName="SHA-512" workbookHashValue="u/bq7GFnh9Law9Y1Uh2vrDFkpKK/ryOQaqsNYAlrUFckWl/AOjrhHSEgGanIFTWF3AKL/Xs2nXmdtLaUYyQTpA==" workbookSaltValue="++9VsXviYDa35PFGwIAjnQ==" workbookSpinCount="100000"/>
  <bookViews>
    <workbookView xr2:uid="{00000000-000D-0000-FFFF-FFFF00000000}" windowHeight="14860" windowWidth="23260" xWindow="-110" yWindow="-110"/>
  </bookViews>
  <sheets>
    <sheet r:id="rId1" name="法適用_水道事業" sheetId="4"/>
    <sheet r:id="rId2" name="データ" sheetId="5"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Q6" i="5"/>
  <c r="P6" i="5"/>
  <c r="P10" i="4" s="1"/>
  <c r="O6" i="5"/>
  <c r="I10" i="4" s="1"/>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H85" i="4"/>
  <c r="AL10" i="4"/>
  <c r="W10" i="4"/>
  <c r="BB8" i="4"/>
  <c r="AT8" i="4"/>
  <c r="AL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<sst xmlns="http://schemas.openxmlformats.org/spreadsheetml/2006/main" count="228" uniqueCount="113">
  <si>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</si>
  <si>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</si>
  <si>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</si>
  <si>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</si>
  <si>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</si>
  <si>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</si>
  <si>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</si>
  <si>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</si>
  <si>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</si>
  <si>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</si>
  <si>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</si>
  <si>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</si>
  <si>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</si>
  <si>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</si>
  <si>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</si>
  <si>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</si>
  <si>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</si>
  <si>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</si>
  <si>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</si>
  <si>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</si>
  <si>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</si>
  <si>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</si>
  <si>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</si>
  <si>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</si>
  <si>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</si>
  <si>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</si>
  <si>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</si>
  <si>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</si>
  <si>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</si>
  <si>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</si>
  <si>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</si>
  <si>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</si>
  <si>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</si>
  <si>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</si>
  <si>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</si>
  <si>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</si>
  <si>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</si>
  <si>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</si>
  <si>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</si>
  <si>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</si>
  <si>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</si>
  <si>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</si>
  <si>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</si>
  <si>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</si>
  <si>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</si>
  <si>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</si>
  <si>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</si>
  <si>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</si>
  <si>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</si>
  <si>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</si>
  <si>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</si>
  <si>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</si>
  <si>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</si>
  <si>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</si>
  <si>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</si>
  <si>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</si>
  <si>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</si>
  <si>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</si>
  <si>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</si>
  <si>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</si>
  <si>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</si>
  <si>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</si>
  <si>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</si>
  <si>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</si>
  <si>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</si>
  <si>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</si>
  <si>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</si>
  <si>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</si>
  <si>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</si>
  <si>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</si>
  <si>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</si>
  <si>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</si>
  <si>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</si>
  <si>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</si>
  <si>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</si>
  <si>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</si>
  <si>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</si>
  <si>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</si>
  <si>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</si>
  <si>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</si>
  <si>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</si>
  <si>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</si>
  <si>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</si>
  <si>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</si>
  <si>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</si>
  <si>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</si>
  <si>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</si>
  <si>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</si>
  <si>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</si>
  <si>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</si>
  <si>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</si>
  <si>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</si>
  <si>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石狩市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</si>
  <si>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</si>
  <si>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</si>
  <si>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</si>
  <si>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</si>
  <si>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</si>
  <si>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</si>
  <si>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</si>
  <si>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</si>
  <si>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</si>
  <si>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</si>
  <si>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</si>
  <si>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</si>
  <si>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</si>
  <si>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</si>
  <si>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</si>
  <si>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</si>
  <si>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</si>
  <si>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平成22年度に策定した石狩市水道施設更新計画（令和２年10月改訂）や石狩市水道事業経営戦略（令和３年３月改訂）に基づき、市内各地域の老朽化施設の更新を計画的に実施していくこととしている。
　有形固定資産減価償却率は、類似団体と同様に年々上昇してきており、老朽化の進展がうかがわれるが、管路経年化率は低下傾向にあり、計画的に更新事業を実施している効果がみられる。
　今後も、石狩市水道施設更新計画に基づき、計画的に施設の更新を実施していくことが必要である。</t>
    <phoneticPr fontId="4"/>
  </si>
  <si>
    <t>　これまで石狩湾新港地域の順調な企業活動に伴い、市全体の水需要としては微増傾向で、給水収益は堅調に推移してきた。経営状況は安定しており、市民が利用しやすい水道とするため、令和３年３月使用分からの従量料金の見直しを行い、実質の値下げを実施した。
　しかし、コロナ禍以降、有収水量が横ばい若しくは微減となり、給水収益の増加は見込めなく、一般会計繰入金も対象経費の減に伴い減少してきている。
　また、施設の老朽化に加え、労務単価の上昇、原油・物価高騰の影響により運営経費は増加を続け、経営状況は急速に厳しさを増してきており、赤字が続くことが見込まれる。
　今後も、石狩水道ビジョン（経営戦略）を定期的に見直し、計画的な経営を行い将来にわたり健全な運営を図る。</t>
    <rPh sb="139" eb="140">
      <t>ヨコ</t>
    </rPh>
    <rPh sb="142" eb="143">
      <t>モ</t>
    </rPh>
    <rPh sb="146" eb="148">
      <t>ビゲン</t>
    </rPh>
    <rPh sb="157" eb="159">
      <t>ゾウカ</t>
    </rPh>
    <rPh sb="160" eb="162">
      <t>ミコ</t>
    </rPh>
    <rPh sb="207" eb="211">
      <t>ロウムタンカ</t>
    </rPh>
    <rPh sb="212" eb="214">
      <t>ジョウショウ</t>
    </rPh>
    <rPh sb="236" eb="237">
      <t>ツヅ</t>
    </rPh>
    <rPh sb="259" eb="261">
      <t>アカジ</t>
    </rPh>
    <rPh sb="262" eb="263">
      <t>ツヅ</t>
    </rPh>
    <rPh sb="267" eb="269">
      <t>ミコ</t>
    </rPh>
    <phoneticPr fontId="4"/>
  </si>
  <si>
    <t>　有収水量の減少傾向により収入の増加が見込めないなか、物価高騰等の影響による事業運営経費の増加に加え、石狩西部広域水道企業団への負担金の精算による増により支出が増加した。このため、経常収支比率は100％を下回り赤字となったが、欠損金は利益積立金で補填可能であり、流動比率も100％を上回っており、現時点での経営状態に問題はない。
　企業債残高対給水収益比率は、類似団体より高いものの減少を続けており、計画的に更新事業を実施し、企業債の発行を抑制している効果がみられる。
　地理的に送水に必要な配水場などの施設が多いこと、配水管の布設延長に対する住宅密度が低いことなどの要因により事業費が割高となっており、給水原価が類似団体の２倍程度であり、料金回収率も類似団体より低く100％を下回っていてるが、一般会計繰入金（繰出基準内）により経営の安定化を図っている。
　また有収率は、類似団体より低く、これまで改善傾向にあったものが悪化を続けており、管路や給水装置からの漏水の影響が考えられ、管路の更新を実施するとともに、漏水調査等の対策を継続する必要がある。
　なお、令和３年３月使用分からの料金の実質値下げに伴い、それ以前と比較すると経常収支比率、企業債残高対給水収益比率、料金回収率の各数値は悪化している。</t>
    <rPh sb="6" eb="10">
      <t>ゲンショウケイコウ</t>
    </rPh>
    <rPh sb="13" eb="15">
      <t>シュウニュウ</t>
    </rPh>
    <rPh sb="16" eb="18">
      <t>ゾウカ</t>
    </rPh>
    <rPh sb="19" eb="21">
      <t>ミコ</t>
    </rPh>
    <rPh sb="27" eb="31">
      <t>ブッカコウトウ</t>
    </rPh>
    <rPh sb="31" eb="32">
      <t>トウ</t>
    </rPh>
    <rPh sb="33" eb="35">
      <t>エイキョウ</t>
    </rPh>
    <rPh sb="38" eb="40">
      <t>ジギョウ</t>
    </rPh>
    <rPh sb="40" eb="44">
      <t>ウンエイケイヒ</t>
    </rPh>
    <rPh sb="45" eb="47">
      <t>ゾウカ</t>
    </rPh>
    <rPh sb="48" eb="49">
      <t>クワ</t>
    </rPh>
    <rPh sb="51" eb="55">
      <t>イシカリセイブ</t>
    </rPh>
    <rPh sb="55" eb="62">
      <t>コウイキスイドウキギョウダン</t>
    </rPh>
    <rPh sb="64" eb="67">
      <t>フタンキン</t>
    </rPh>
    <rPh sb="68" eb="70">
      <t>セイサン</t>
    </rPh>
    <rPh sb="77" eb="79">
      <t>シシュツ</t>
    </rPh>
    <rPh sb="80" eb="82">
      <t>ゾウカ</t>
    </rPh>
    <rPh sb="90" eb="94">
      <t>ケイジョウシュウシ</t>
    </rPh>
    <rPh sb="94" eb="96">
      <t>ヒリツ</t>
    </rPh>
    <rPh sb="102" eb="104">
      <t>シタマワ</t>
    </rPh>
    <rPh sb="105" eb="107">
      <t>アカジ</t>
    </rPh>
    <rPh sb="113" eb="116">
      <t>ケッソンキン</t>
    </rPh>
    <rPh sb="117" eb="122">
      <t>リエキツミタテキン</t>
    </rPh>
    <rPh sb="123" eb="127">
      <t>ホテンカノウ</t>
    </rPh>
    <rPh sb="141" eb="143">
      <t>ウワマワ</t>
    </rPh>
    <rPh sb="414" eb="415">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</si>
</sst>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0.45</c:v>
                </c:pt>
                <c:pt idx="1">
                  <c:v>0.31</c:v>
                </c:pt>
                <c:pt idx="2">
                  <c:v>0.3</c:v>
                </c:pt>
                <c:pt idx="3">
                  <c:v>0.08</c:v>
                </c:pt>
                <c:pt idx="4">
                  <c:v>0.28999999999999998</c:v>
                </c:pt>
              </c:numCache>
            </c:numRef>
          </c:val>
          <c:extLst>
            <c:ext xmlns:c16="http://schemas.microsoft.com/office/drawing/2014/chart" uri="{C3380CC4-5D6E-409C-BE32-E72D297353CC}">
              <c16:uniqueId val="{00000000-9492-4A58-BC27-351B7BC808D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9492-4A58-BC27-351B7BC808D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66.52</c:v>
                </c:pt>
                <c:pt idx="1">
                  <c:v>68.040000000000006</c:v>
                </c:pt>
                <c:pt idx="2">
                  <c:v>66.83</c:v>
                </c:pt>
                <c:pt idx="3">
                  <c:v>67.42</c:v>
                </c:pt>
                <c:pt idx="4">
                  <c:v>68.08</c:v>
                </c:pt>
              </c:numCache>
            </c:numRef>
          </c:val>
          <c:extLst>
            <c:ext xmlns:c16="http://schemas.microsoft.com/office/drawing/2014/chart" uri="{C3380CC4-5D6E-409C-BE32-E72D297353CC}">
              <c16:uniqueId val="{00000000-0998-4BF0-8CD5-9C17D1DBFD8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0998-4BF0-8CD5-9C17D1DBFD8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87.01</c:v>
                </c:pt>
                <c:pt idx="1">
                  <c:v>86.55</c:v>
                </c:pt>
                <c:pt idx="2">
                  <c:v>86.2</c:v>
                </c:pt>
                <c:pt idx="3">
                  <c:v>85.69</c:v>
                </c:pt>
                <c:pt idx="4">
                  <c:v>84.73</c:v>
                </c:pt>
              </c:numCache>
            </c:numRef>
          </c:val>
          <c:extLst>
            <c:ext xmlns:c16="http://schemas.microsoft.com/office/drawing/2014/chart" uri="{C3380CC4-5D6E-409C-BE32-E72D297353CC}">
              <c16:uniqueId val="{00000000-98D4-4078-980E-172E01E0160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98D4-4078-980E-172E01E0160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106.61</c:v>
                </c:pt>
                <c:pt idx="1">
                  <c:v>104.83</c:v>
                </c:pt>
                <c:pt idx="2">
                  <c:v>98.43</c:v>
                </c:pt>
                <c:pt idx="3">
                  <c:v>100.85</c:v>
                </c:pt>
                <c:pt idx="4">
                  <c:v>98.12</c:v>
                </c:pt>
              </c:numCache>
            </c:numRef>
          </c:val>
          <c:extLst>
            <c:ext xmlns:c16="http://schemas.microsoft.com/office/drawing/2014/chart" uri="{C3380CC4-5D6E-409C-BE32-E72D297353CC}">
              <c16:uniqueId val="{00000000-4FBA-4C53-B6BF-D408533D547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4FBA-4C53-B6BF-D408533D547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48.28</c:v>
                </c:pt>
                <c:pt idx="1">
                  <c:v>49.58</c:v>
                </c:pt>
                <c:pt idx="2">
                  <c:v>51.12</c:v>
                </c:pt>
                <c:pt idx="3">
                  <c:v>52.64</c:v>
                </c:pt>
                <c:pt idx="4">
                  <c:v>52.19</c:v>
                </c:pt>
              </c:numCache>
            </c:numRef>
          </c:val>
          <c:extLst>
            <c:ext xmlns:c16="http://schemas.microsoft.com/office/drawing/2014/chart" uri="{C3380CC4-5D6E-409C-BE32-E72D297353CC}">
              <c16:uniqueId val="{00000000-ABBC-4C6E-940F-3DB021C98BA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ABBC-4C6E-940F-3DB021C98BA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14.74</c:v>
                </c:pt>
                <c:pt idx="1">
                  <c:v>14.67</c:v>
                </c:pt>
                <c:pt idx="2">
                  <c:v>14.3</c:v>
                </c:pt>
                <c:pt idx="3">
                  <c:v>14.14</c:v>
                </c:pt>
                <c:pt idx="4">
                  <c:v>13.77</c:v>
                </c:pt>
              </c:numCache>
            </c:numRef>
          </c:val>
          <c:extLst>
            <c:ext xmlns:c16="http://schemas.microsoft.com/office/drawing/2014/chart" uri="{C3380CC4-5D6E-409C-BE32-E72D297353CC}">
              <c16:uniqueId val="{00000000-C1BA-4894-9740-FB42C7178F8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C1BA-4894-9740-FB42C7178F8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formatCode="#,##0.00;&quot;△&quot;#,##0.00;&quot;-&quot;">
                  <c:v>1.06</c:v>
                </c:pt>
                <c:pt idx="3">
                  <c:v>0</c:v>
                </c:pt>
                <c:pt idx="4" formatCode="#,##0.00;&quot;△&quot;#,##0.00;&quot;-&quot;">
                  <c:v>1.37</c:v>
                </c:pt>
              </c:numCache>
            </c:numRef>
          </c:val>
          <c:extLst>
            <c:ext xmlns:c16="http://schemas.microsoft.com/office/drawing/2014/chart" uri="{C3380CC4-5D6E-409C-BE32-E72D297353CC}">
              <c16:uniqueId val="{00000000-19B5-4546-8EDB-AC0BA6A9F62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19B5-4546-8EDB-AC0BA6A9F62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234.57</c:v>
                </c:pt>
                <c:pt idx="1">
                  <c:v>240.87</c:v>
                </c:pt>
                <c:pt idx="2">
                  <c:v>224.66</c:v>
                </c:pt>
                <c:pt idx="3">
                  <c:v>224.66</c:v>
                </c:pt>
                <c:pt idx="4">
                  <c:v>221.3</c:v>
                </c:pt>
              </c:numCache>
            </c:numRef>
          </c:val>
          <c:extLst>
            <c:ext xmlns:c16="http://schemas.microsoft.com/office/drawing/2014/chart" uri="{C3380CC4-5D6E-409C-BE32-E72D297353CC}">
              <c16:uniqueId val="{00000000-ABAD-4250-BE27-10CD5C198C1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ABAD-4250-BE27-10CD5C198C1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419.44</c:v>
                </c:pt>
                <c:pt idx="1">
                  <c:v>420.05</c:v>
                </c:pt>
                <c:pt idx="2">
                  <c:v>419.22</c:v>
                </c:pt>
                <c:pt idx="3">
                  <c:v>407.91</c:v>
                </c:pt>
                <c:pt idx="4">
                  <c:v>400.18</c:v>
                </c:pt>
              </c:numCache>
            </c:numRef>
          </c:val>
          <c:extLst>
            <c:ext xmlns:c16="http://schemas.microsoft.com/office/drawing/2014/chart" uri="{C3380CC4-5D6E-409C-BE32-E72D297353CC}">
              <c16:uniqueId val="{00000000-B1F7-460E-8F43-22CB963CC3C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B1F7-460E-8F43-22CB963CC3C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85.56</c:v>
                </c:pt>
                <c:pt idx="1">
                  <c:v>84.11</c:v>
                </c:pt>
                <c:pt idx="2">
                  <c:v>79.650000000000006</c:v>
                </c:pt>
                <c:pt idx="3">
                  <c:v>82.33</c:v>
                </c:pt>
                <c:pt idx="4">
                  <c:v>79.89</c:v>
                </c:pt>
              </c:numCache>
            </c:numRef>
          </c:val>
          <c:extLst>
            <c:ext xmlns:c16="http://schemas.microsoft.com/office/drawing/2014/chart" uri="{C3380CC4-5D6E-409C-BE32-E72D297353CC}">
              <c16:uniqueId val="{00000000-5D9C-4D3A-8657-1ED266FB9A1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5D9C-4D3A-8657-1ED266FB9A1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328.11</c:v>
                </c:pt>
                <c:pt idx="1">
                  <c:v>320.35000000000002</c:v>
                </c:pt>
                <c:pt idx="2">
                  <c:v>339.28</c:v>
                </c:pt>
                <c:pt idx="3">
                  <c:v>328.4</c:v>
                </c:pt>
                <c:pt idx="4">
                  <c:v>339.83</c:v>
                </c:pt>
              </c:numCache>
            </c:numRef>
          </c:val>
          <c:extLst>
            <c:ext xmlns:c16="http://schemas.microsoft.com/office/drawing/2014/chart" uri="{C3380CC4-5D6E-409C-BE32-E72D297353CC}">
              <c16:uniqueId val="{00000000-7322-4F20-BFA6-C243E972370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7322-4F20-BFA6-C243E972370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W6" zoomScaleNormal="100" workbookViewId="0">
      <selection activeCell="BL16" sqref="BL16:BZ44"/>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北海道　石狩市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57143</v>
      </c>
      <c r="AM8" s="44"/>
      <c r="AN8" s="44"/>
      <c r="AO8" s="44"/>
      <c r="AP8" s="44"/>
      <c r="AQ8" s="44"/>
      <c r="AR8" s="44"/>
      <c r="AS8" s="44"/>
      <c r="AT8" s="45">
        <f>データ!$S$6</f>
        <v>722.33</v>
      </c>
      <c r="AU8" s="46"/>
      <c r="AV8" s="46"/>
      <c r="AW8" s="46"/>
      <c r="AX8" s="46"/>
      <c r="AY8" s="46"/>
      <c r="AZ8" s="46"/>
      <c r="BA8" s="46"/>
      <c r="BB8" s="47">
        <f>データ!$T$6</f>
        <v>79.11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60.84</v>
      </c>
      <c r="J10" s="46"/>
      <c r="K10" s="46"/>
      <c r="L10" s="46"/>
      <c r="M10" s="46"/>
      <c r="N10" s="46"/>
      <c r="O10" s="80"/>
      <c r="P10" s="47">
        <f>データ!$P$6</f>
        <v>99.76</v>
      </c>
      <c r="Q10" s="47"/>
      <c r="R10" s="47"/>
      <c r="S10" s="47"/>
      <c r="T10" s="47"/>
      <c r="U10" s="47"/>
      <c r="V10" s="47"/>
      <c r="W10" s="44">
        <f>データ!$Q$6</f>
        <v>4503</v>
      </c>
      <c r="X10" s="44"/>
      <c r="Y10" s="44"/>
      <c r="Z10" s="44"/>
      <c r="AA10" s="44"/>
      <c r="AB10" s="44"/>
      <c r="AC10" s="44"/>
      <c r="AD10" s="2"/>
      <c r="AE10" s="2"/>
      <c r="AF10" s="2"/>
      <c r="AG10" s="2"/>
      <c r="AH10" s="2"/>
      <c r="AI10" s="2"/>
      <c r="AJ10" s="2"/>
      <c r="AK10" s="2"/>
      <c r="AL10" s="44">
        <f>データ!$U$6</f>
        <v>56816</v>
      </c>
      <c r="AM10" s="44"/>
      <c r="AN10" s="44"/>
      <c r="AO10" s="44"/>
      <c r="AP10" s="44"/>
      <c r="AQ10" s="44"/>
      <c r="AR10" s="44"/>
      <c r="AS10" s="44"/>
      <c r="AT10" s="45">
        <f>データ!$V$6</f>
        <v>212.16</v>
      </c>
      <c r="AU10" s="46"/>
      <c r="AV10" s="46"/>
      <c r="AW10" s="46"/>
      <c r="AX10" s="46"/>
      <c r="AY10" s="46"/>
      <c r="AZ10" s="46"/>
      <c r="BA10" s="46"/>
      <c r="BB10" s="47">
        <f>データ!$W$6</f>
        <v>267.8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B1zEPAqdQdFpX3vlxrpuZZc3TUrZ5IRyrjYC9Vy62nDn898Wy1gIwfcKB6qMDT5IyqBV0Q1eoGeobpVMoXLtFw==" saltValue="ICCC5zhqKxzI7Mls5JphC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2024</v>
      </c>
      <c r="C6" s="20">
        <f t="shared" ref="C6:W6" si="3">C7</f>
        <v>12351</v>
      </c>
      <c r="D6" s="20">
        <f t="shared" si="3"/>
        <v>46</v>
      </c>
      <c r="E6" s="20">
        <f t="shared" si="3"/>
        <v>1</v>
      </c>
      <c r="F6" s="20">
        <f t="shared" si="3"/>
        <v>0</v>
      </c>
      <c r="G6" s="20">
        <f t="shared" si="3"/>
        <v>1</v>
      </c>
      <c r="H6" s="20" t="str">
        <f t="shared" si="3"/>
        <v>北海道　石狩市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60.84</v>
      </c>
      <c r="P6" s="21">
        <f t="shared" si="3"/>
        <v>99.76</v>
      </c>
      <c r="Q6" s="21">
        <f t="shared" si="3"/>
        <v>4503</v>
      </c>
      <c r="R6" s="21">
        <f t="shared" si="3"/>
        <v>57143</v>
      </c>
      <c r="S6" s="21">
        <f t="shared" si="3"/>
        <v>722.33</v>
      </c>
      <c r="T6" s="21">
        <f t="shared" si="3"/>
        <v>79.11</v>
      </c>
      <c r="U6" s="21">
        <f t="shared" si="3"/>
        <v>56816</v>
      </c>
      <c r="V6" s="21">
        <f t="shared" si="3"/>
        <v>212.16</v>
      </c>
      <c r="W6" s="21">
        <f t="shared" si="3"/>
        <v>267.8</v>
      </c>
      <c r="X6" s="22">
        <f>IF(X7="",NA(),X7)</f>
        <v>106.61</v>
      </c>
      <c r="Y6" s="22">
        <f t="shared" ref="Y6:AG6" si="4">IF(Y7="",NA(),Y7)</f>
        <v>104.83</v>
      </c>
      <c r="Z6" s="22">
        <f t="shared" si="4"/>
        <v>98.43</v>
      </c>
      <c r="AA6" s="22">
        <f t="shared" si="4"/>
        <v>100.85</v>
      </c>
      <c r="AB6" s="22">
        <f t="shared" si="4"/>
        <v>98.12</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2">
        <f t="shared" si="5"/>
        <v>1.06</v>
      </c>
      <c r="AL6" s="21">
        <f t="shared" si="5"/>
        <v>0</v>
      </c>
      <c r="AM6" s="22">
        <f t="shared" si="5"/>
        <v>1.37</v>
      </c>
      <c r="AN6" s="22">
        <f t="shared" si="5"/>
        <v>0.92</v>
      </c>
      <c r="AO6" s="22">
        <f t="shared" si="5"/>
        <v>0.87</v>
      </c>
      <c r="AP6" s="22">
        <f t="shared" si="5"/>
        <v>0.93</v>
      </c>
      <c r="AQ6" s="22">
        <f t="shared" si="5"/>
        <v>1.02</v>
      </c>
      <c r="AR6" s="22">
        <f t="shared" si="5"/>
        <v>1.24</v>
      </c>
      <c r="AS6" s="21" t="str">
        <f>IF(AS7="","",IF(AS7="-","【-】","【"&amp;SUBSTITUTE(TEXT(AS7,"#,##0.00"),"-","△")&amp;"】"))</f>
        <v>【1.61】</v>
      </c>
      <c r="AT6" s="22">
        <f>IF(AT7="",NA(),AT7)</f>
        <v>234.57</v>
      </c>
      <c r="AU6" s="22">
        <f t="shared" ref="AU6:BC6" si="6">IF(AU7="",NA(),AU7)</f>
        <v>240.87</v>
      </c>
      <c r="AV6" s="22">
        <f t="shared" si="6"/>
        <v>224.66</v>
      </c>
      <c r="AW6" s="22">
        <f t="shared" si="6"/>
        <v>224.66</v>
      </c>
      <c r="AX6" s="22">
        <f t="shared" si="6"/>
        <v>221.3</v>
      </c>
      <c r="AY6" s="22">
        <f t="shared" si="6"/>
        <v>350.79</v>
      </c>
      <c r="AZ6" s="22">
        <f t="shared" si="6"/>
        <v>354.57</v>
      </c>
      <c r="BA6" s="22">
        <f t="shared" si="6"/>
        <v>357.74</v>
      </c>
      <c r="BB6" s="22">
        <f t="shared" si="6"/>
        <v>344.88</v>
      </c>
      <c r="BC6" s="22">
        <f t="shared" si="6"/>
        <v>326.02</v>
      </c>
      <c r="BD6" s="21" t="str">
        <f>IF(BD7="","",IF(BD7="-","【-】","【"&amp;SUBSTITUTE(TEXT(BD7,"#,##0.00"),"-","△")&amp;"】"))</f>
        <v>【239.69】</v>
      </c>
      <c r="BE6" s="22">
        <f>IF(BE7="",NA(),BE7)</f>
        <v>419.44</v>
      </c>
      <c r="BF6" s="22">
        <f t="shared" ref="BF6:BN6" si="7">IF(BF7="",NA(),BF7)</f>
        <v>420.05</v>
      </c>
      <c r="BG6" s="22">
        <f t="shared" si="7"/>
        <v>419.22</v>
      </c>
      <c r="BH6" s="22">
        <f t="shared" si="7"/>
        <v>407.91</v>
      </c>
      <c r="BI6" s="22">
        <f t="shared" si="7"/>
        <v>400.18</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85.56</v>
      </c>
      <c r="BQ6" s="22">
        <f t="shared" ref="BQ6:BY6" si="8">IF(BQ7="",NA(),BQ7)</f>
        <v>84.11</v>
      </c>
      <c r="BR6" s="22">
        <f t="shared" si="8"/>
        <v>79.650000000000006</v>
      </c>
      <c r="BS6" s="22">
        <f t="shared" si="8"/>
        <v>82.33</v>
      </c>
      <c r="BT6" s="22">
        <f t="shared" si="8"/>
        <v>79.89</v>
      </c>
      <c r="BU6" s="22">
        <f t="shared" si="8"/>
        <v>100.85</v>
      </c>
      <c r="BV6" s="22">
        <f t="shared" si="8"/>
        <v>103.79</v>
      </c>
      <c r="BW6" s="22">
        <f t="shared" si="8"/>
        <v>98.3</v>
      </c>
      <c r="BX6" s="22">
        <f t="shared" si="8"/>
        <v>98.89</v>
      </c>
      <c r="BY6" s="22">
        <f t="shared" si="8"/>
        <v>99.25</v>
      </c>
      <c r="BZ6" s="21" t="str">
        <f>IF(BZ7="","",IF(BZ7="-","【-】","【"&amp;SUBSTITUTE(TEXT(BZ7,"#,##0.00"),"-","△")&amp;"】"))</f>
        <v>【97.59】</v>
      </c>
      <c r="CA6" s="22">
        <f>IF(CA7="",NA(),CA7)</f>
        <v>328.11</v>
      </c>
      <c r="CB6" s="22">
        <f t="shared" ref="CB6:CJ6" si="9">IF(CB7="",NA(),CB7)</f>
        <v>320.35000000000002</v>
      </c>
      <c r="CC6" s="22">
        <f t="shared" si="9"/>
        <v>339.28</v>
      </c>
      <c r="CD6" s="22">
        <f t="shared" si="9"/>
        <v>328.4</v>
      </c>
      <c r="CE6" s="22">
        <f t="shared" si="9"/>
        <v>339.83</v>
      </c>
      <c r="CF6" s="22">
        <f t="shared" si="9"/>
        <v>167.1</v>
      </c>
      <c r="CG6" s="22">
        <f t="shared" si="9"/>
        <v>167.86</v>
      </c>
      <c r="CH6" s="22">
        <f t="shared" si="9"/>
        <v>173.68</v>
      </c>
      <c r="CI6" s="22">
        <f t="shared" si="9"/>
        <v>174.52</v>
      </c>
      <c r="CJ6" s="22">
        <f t="shared" si="9"/>
        <v>178.92</v>
      </c>
      <c r="CK6" s="21" t="str">
        <f>IF(CK7="","",IF(CK7="-","【-】","【"&amp;SUBSTITUTE(TEXT(CK7,"#,##0.00"),"-","△")&amp;"】"))</f>
        <v>【181.66】</v>
      </c>
      <c r="CL6" s="22">
        <f>IF(CL7="",NA(),CL7)</f>
        <v>66.52</v>
      </c>
      <c r="CM6" s="22">
        <f t="shared" ref="CM6:CU6" si="10">IF(CM7="",NA(),CM7)</f>
        <v>68.040000000000006</v>
      </c>
      <c r="CN6" s="22">
        <f t="shared" si="10"/>
        <v>66.83</v>
      </c>
      <c r="CO6" s="22">
        <f t="shared" si="10"/>
        <v>67.42</v>
      </c>
      <c r="CP6" s="22">
        <f t="shared" si="10"/>
        <v>68.08</v>
      </c>
      <c r="CQ6" s="22">
        <f t="shared" si="10"/>
        <v>59.91</v>
      </c>
      <c r="CR6" s="22">
        <f t="shared" si="10"/>
        <v>59.4</v>
      </c>
      <c r="CS6" s="22">
        <f t="shared" si="10"/>
        <v>59.24</v>
      </c>
      <c r="CT6" s="22">
        <f t="shared" si="10"/>
        <v>58.77</v>
      </c>
      <c r="CU6" s="22">
        <f t="shared" si="10"/>
        <v>59.17</v>
      </c>
      <c r="CV6" s="21" t="str">
        <f>IF(CV7="","",IF(CV7="-","【-】","【"&amp;SUBSTITUTE(TEXT(CV7,"#,##0.00"),"-","△")&amp;"】"))</f>
        <v>【60.21】</v>
      </c>
      <c r="CW6" s="22">
        <f>IF(CW7="",NA(),CW7)</f>
        <v>87.01</v>
      </c>
      <c r="CX6" s="22">
        <f t="shared" ref="CX6:DF6" si="11">IF(CX7="",NA(),CX7)</f>
        <v>86.55</v>
      </c>
      <c r="CY6" s="22">
        <f t="shared" si="11"/>
        <v>86.2</v>
      </c>
      <c r="CZ6" s="22">
        <f t="shared" si="11"/>
        <v>85.69</v>
      </c>
      <c r="DA6" s="22">
        <f t="shared" si="11"/>
        <v>84.73</v>
      </c>
      <c r="DB6" s="22">
        <f t="shared" si="11"/>
        <v>87.26</v>
      </c>
      <c r="DC6" s="22">
        <f t="shared" si="11"/>
        <v>87.57</v>
      </c>
      <c r="DD6" s="22">
        <f t="shared" si="11"/>
        <v>87.26</v>
      </c>
      <c r="DE6" s="22">
        <f t="shared" si="11"/>
        <v>86.95</v>
      </c>
      <c r="DF6" s="22">
        <f t="shared" si="11"/>
        <v>86.58</v>
      </c>
      <c r="DG6" s="21" t="str">
        <f>IF(DG7="","",IF(DG7="-","【-】","【"&amp;SUBSTITUTE(TEXT(DG7,"#,##0.00"),"-","△")&amp;"】"))</f>
        <v>【89.21】</v>
      </c>
      <c r="DH6" s="22">
        <f>IF(DH7="",NA(),DH7)</f>
        <v>48.28</v>
      </c>
      <c r="DI6" s="22">
        <f t="shared" ref="DI6:DQ6" si="12">IF(DI7="",NA(),DI7)</f>
        <v>49.58</v>
      </c>
      <c r="DJ6" s="22">
        <f t="shared" si="12"/>
        <v>51.12</v>
      </c>
      <c r="DK6" s="22">
        <f t="shared" si="12"/>
        <v>52.64</v>
      </c>
      <c r="DL6" s="22">
        <f t="shared" si="12"/>
        <v>52.19</v>
      </c>
      <c r="DM6" s="22">
        <f t="shared" si="12"/>
        <v>49.2</v>
      </c>
      <c r="DN6" s="22">
        <f t="shared" si="12"/>
        <v>50.01</v>
      </c>
      <c r="DO6" s="22">
        <f t="shared" si="12"/>
        <v>50.99</v>
      </c>
      <c r="DP6" s="22">
        <f t="shared" si="12"/>
        <v>51.79</v>
      </c>
      <c r="DQ6" s="22">
        <f t="shared" si="12"/>
        <v>52.02</v>
      </c>
      <c r="DR6" s="21" t="str">
        <f>IF(DR7="","",IF(DR7="-","【-】","【"&amp;SUBSTITUTE(TEXT(DR7,"#,##0.00"),"-","△")&amp;"】"))</f>
        <v>【52.41】</v>
      </c>
      <c r="DS6" s="22">
        <f>IF(DS7="",NA(),DS7)</f>
        <v>14.74</v>
      </c>
      <c r="DT6" s="22">
        <f t="shared" ref="DT6:EB6" si="13">IF(DT7="",NA(),DT7)</f>
        <v>14.67</v>
      </c>
      <c r="DU6" s="22">
        <f t="shared" si="13"/>
        <v>14.3</v>
      </c>
      <c r="DV6" s="22">
        <f t="shared" si="13"/>
        <v>14.14</v>
      </c>
      <c r="DW6" s="22">
        <f t="shared" si="13"/>
        <v>13.77</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0.45</v>
      </c>
      <c r="EE6" s="22">
        <f t="shared" ref="EE6:EM6" si="14">IF(EE7="",NA(),EE7)</f>
        <v>0.31</v>
      </c>
      <c r="EF6" s="22">
        <f t="shared" si="14"/>
        <v>0.3</v>
      </c>
      <c r="EG6" s="22">
        <f t="shared" si="14"/>
        <v>0.08</v>
      </c>
      <c r="EH6" s="22">
        <f t="shared" si="14"/>
        <v>0.28999999999999998</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12351</v>
      </c>
      <c r="D7" s="24">
        <v>46</v>
      </c>
      <c r="E7" s="24">
        <v>1</v>
      </c>
      <c r="F7" s="24">
        <v>0</v>
      </c>
      <c r="G7" s="24">
        <v>1</v>
      </c>
      <c r="H7" s="24" t="s">
        <v>92</v>
      </c>
      <c r="I7" s="24" t="s">
        <v>93</v>
      </c>
      <c r="J7" s="24" t="s">
        <v>94</v>
      </c>
      <c r="K7" s="24" t="s">
        <v>95</v>
      </c>
      <c r="L7" s="24" t="s">
        <v>96</v>
      </c>
      <c r="M7" s="24" t="s">
        <v>97</v>
      </c>
      <c r="N7" s="25" t="s">
        <v>98</v>
      </c>
      <c r="O7" s="25">
        <v>60.84</v>
      </c>
      <c r="P7" s="25">
        <v>99.76</v>
      </c>
      <c r="Q7" s="25">
        <v>4503</v>
      </c>
      <c r="R7" s="25">
        <v>57143</v>
      </c>
      <c r="S7" s="25">
        <v>722.33</v>
      </c>
      <c r="T7" s="25">
        <v>79.11</v>
      </c>
      <c r="U7" s="25">
        <v>56816</v>
      </c>
      <c r="V7" s="25">
        <v>212.16</v>
      </c>
      <c r="W7" s="25">
        <v>267.8</v>
      </c>
      <c r="X7" s="25">
        <v>106.61</v>
      </c>
      <c r="Y7" s="25">
        <v>104.83</v>
      </c>
      <c r="Z7" s="25">
        <v>98.43</v>
      </c>
      <c r="AA7" s="25">
        <v>100.85</v>
      </c>
      <c r="AB7" s="25">
        <v>98.12</v>
      </c>
      <c r="AC7" s="25">
        <v>110.91</v>
      </c>
      <c r="AD7" s="25">
        <v>111.49</v>
      </c>
      <c r="AE7" s="25">
        <v>109.09</v>
      </c>
      <c r="AF7" s="25">
        <v>109.05</v>
      </c>
      <c r="AG7" s="25">
        <v>107.61</v>
      </c>
      <c r="AH7" s="25">
        <v>107.26</v>
      </c>
      <c r="AI7" s="25">
        <v>0</v>
      </c>
      <c r="AJ7" s="25">
        <v>0</v>
      </c>
      <c r="AK7" s="25">
        <v>1.06</v>
      </c>
      <c r="AL7" s="25">
        <v>0</v>
      </c>
      <c r="AM7" s="25">
        <v>1.37</v>
      </c>
      <c r="AN7" s="25">
        <v>0.92</v>
      </c>
      <c r="AO7" s="25">
        <v>0.87</v>
      </c>
      <c r="AP7" s="25">
        <v>0.93</v>
      </c>
      <c r="AQ7" s="25">
        <v>1.02</v>
      </c>
      <c r="AR7" s="25">
        <v>1.24</v>
      </c>
      <c r="AS7" s="25">
        <v>1.61</v>
      </c>
      <c r="AT7" s="25">
        <v>234.57</v>
      </c>
      <c r="AU7" s="25">
        <v>240.87</v>
      </c>
      <c r="AV7" s="25">
        <v>224.66</v>
      </c>
      <c r="AW7" s="25">
        <v>224.66</v>
      </c>
      <c r="AX7" s="25">
        <v>221.3</v>
      </c>
      <c r="AY7" s="25">
        <v>350.79</v>
      </c>
      <c r="AZ7" s="25">
        <v>354.57</v>
      </c>
      <c r="BA7" s="25">
        <v>357.74</v>
      </c>
      <c r="BB7" s="25">
        <v>344.88</v>
      </c>
      <c r="BC7" s="25">
        <v>326.02</v>
      </c>
      <c r="BD7" s="25">
        <v>239.69</v>
      </c>
      <c r="BE7" s="25">
        <v>419.44</v>
      </c>
      <c r="BF7" s="25">
        <v>420.05</v>
      </c>
      <c r="BG7" s="25">
        <v>419.22</v>
      </c>
      <c r="BH7" s="25">
        <v>407.91</v>
      </c>
      <c r="BI7" s="25">
        <v>400.18</v>
      </c>
      <c r="BJ7" s="25">
        <v>322.92</v>
      </c>
      <c r="BK7" s="25">
        <v>303.45999999999998</v>
      </c>
      <c r="BL7" s="25">
        <v>307.27999999999997</v>
      </c>
      <c r="BM7" s="25">
        <v>304.02</v>
      </c>
      <c r="BN7" s="25">
        <v>300.54000000000002</v>
      </c>
      <c r="BO7" s="25">
        <v>264.86</v>
      </c>
      <c r="BP7" s="25">
        <v>85.56</v>
      </c>
      <c r="BQ7" s="25">
        <v>84.11</v>
      </c>
      <c r="BR7" s="25">
        <v>79.650000000000006</v>
      </c>
      <c r="BS7" s="25">
        <v>82.33</v>
      </c>
      <c r="BT7" s="25">
        <v>79.89</v>
      </c>
      <c r="BU7" s="25">
        <v>100.85</v>
      </c>
      <c r="BV7" s="25">
        <v>103.79</v>
      </c>
      <c r="BW7" s="25">
        <v>98.3</v>
      </c>
      <c r="BX7" s="25">
        <v>98.89</v>
      </c>
      <c r="BY7" s="25">
        <v>99.25</v>
      </c>
      <c r="BZ7" s="25">
        <v>97.59</v>
      </c>
      <c r="CA7" s="25">
        <v>328.11</v>
      </c>
      <c r="CB7" s="25">
        <v>320.35000000000002</v>
      </c>
      <c r="CC7" s="25">
        <v>339.28</v>
      </c>
      <c r="CD7" s="25">
        <v>328.4</v>
      </c>
      <c r="CE7" s="25">
        <v>339.83</v>
      </c>
      <c r="CF7" s="25">
        <v>167.1</v>
      </c>
      <c r="CG7" s="25">
        <v>167.86</v>
      </c>
      <c r="CH7" s="25">
        <v>173.68</v>
      </c>
      <c r="CI7" s="25">
        <v>174.52</v>
      </c>
      <c r="CJ7" s="25">
        <v>178.92</v>
      </c>
      <c r="CK7" s="25">
        <v>181.66</v>
      </c>
      <c r="CL7" s="25">
        <v>66.52</v>
      </c>
      <c r="CM7" s="25">
        <v>68.040000000000006</v>
      </c>
      <c r="CN7" s="25">
        <v>66.83</v>
      </c>
      <c r="CO7" s="25">
        <v>67.42</v>
      </c>
      <c r="CP7" s="25">
        <v>68.08</v>
      </c>
      <c r="CQ7" s="25">
        <v>59.91</v>
      </c>
      <c r="CR7" s="25">
        <v>59.4</v>
      </c>
      <c r="CS7" s="25">
        <v>59.24</v>
      </c>
      <c r="CT7" s="25">
        <v>58.77</v>
      </c>
      <c r="CU7" s="25">
        <v>59.17</v>
      </c>
      <c r="CV7" s="25">
        <v>60.21</v>
      </c>
      <c r="CW7" s="25">
        <v>87.01</v>
      </c>
      <c r="CX7" s="25">
        <v>86.55</v>
      </c>
      <c r="CY7" s="25">
        <v>86.2</v>
      </c>
      <c r="CZ7" s="25">
        <v>85.69</v>
      </c>
      <c r="DA7" s="25">
        <v>84.73</v>
      </c>
      <c r="DB7" s="25">
        <v>87.26</v>
      </c>
      <c r="DC7" s="25">
        <v>87.57</v>
      </c>
      <c r="DD7" s="25">
        <v>87.26</v>
      </c>
      <c r="DE7" s="25">
        <v>86.95</v>
      </c>
      <c r="DF7" s="25">
        <v>86.58</v>
      </c>
      <c r="DG7" s="25">
        <v>89.21</v>
      </c>
      <c r="DH7" s="25">
        <v>48.28</v>
      </c>
      <c r="DI7" s="25">
        <v>49.58</v>
      </c>
      <c r="DJ7" s="25">
        <v>51.12</v>
      </c>
      <c r="DK7" s="25">
        <v>52.64</v>
      </c>
      <c r="DL7" s="25">
        <v>52.19</v>
      </c>
      <c r="DM7" s="25">
        <v>49.2</v>
      </c>
      <c r="DN7" s="25">
        <v>50.01</v>
      </c>
      <c r="DO7" s="25">
        <v>50.99</v>
      </c>
      <c r="DP7" s="25">
        <v>51.79</v>
      </c>
      <c r="DQ7" s="25">
        <v>52.02</v>
      </c>
      <c r="DR7" s="25">
        <v>52.41</v>
      </c>
      <c r="DS7" s="25">
        <v>14.74</v>
      </c>
      <c r="DT7" s="25">
        <v>14.67</v>
      </c>
      <c r="DU7" s="25">
        <v>14.3</v>
      </c>
      <c r="DV7" s="25">
        <v>14.14</v>
      </c>
      <c r="DW7" s="25">
        <v>13.77</v>
      </c>
      <c r="DX7" s="25">
        <v>18.329999999999998</v>
      </c>
      <c r="DY7" s="25">
        <v>20.27</v>
      </c>
      <c r="DZ7" s="25">
        <v>21.69</v>
      </c>
      <c r="EA7" s="25">
        <v>23.19</v>
      </c>
      <c r="EB7" s="25">
        <v>24.61</v>
      </c>
      <c r="EC7" s="25">
        <v>26.78</v>
      </c>
      <c r="ED7" s="25">
        <v>0.45</v>
      </c>
      <c r="EE7" s="25">
        <v>0.31</v>
      </c>
      <c r="EF7" s="25">
        <v>0.3</v>
      </c>
      <c r="EG7" s="25">
        <v>0.08</v>
      </c>
      <c r="EH7" s="25">
        <v>0.28999999999999998</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107</v>
      </c>
      <c r="D13" t="s">
        <v>106</v>
      </c>
      <c r="E13" t="s">
        <v>108</v>
      </c>
      <c r="F13" t="s">
        <v>106</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2026-02-09T04:26:40Z</cp:lastPrinted>
  <dcterms:created xsi:type="dcterms:W3CDTF">2025-12-12T09:09:05Z</dcterms:created>
  <dcterms:modified xsi:type="dcterms:W3CDTF">2026-02-09T04:31:34Z</dcterms:modified>
</cp:coreProperties>
</file>